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Board Documentation\Documents and Settings 2\"/>
    </mc:Choice>
  </mc:AlternateContent>
  <xr:revisionPtr revIDLastSave="0" documentId="8_{6E2014D8-72FF-4844-8AC8-46A0B5ED8A77}" xr6:coauthVersionLast="47" xr6:coauthVersionMax="47" xr10:uidLastSave="{00000000-0000-0000-0000-000000000000}"/>
  <workbookProtection workbookAlgorithmName="SHA-512" workbookHashValue="GGL/VPrw2v1DWGZdRwhcgmQwhj6lilhsvlJnLWP1x3wxSniFeONdgcUa7M12GL8pBq30BWWH4k0uKwRAv3HYVA==" workbookSaltValue="+/tTG1TkhQvw4b35UAFWWQ==" workbookSpinCount="100000" lockStructure="1"/>
  <bookViews>
    <workbookView xWindow="-110" yWindow="-110" windowWidth="19420" windowHeight="1042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<sst xmlns="http://schemas.openxmlformats.org/spreadsheetml/2006/main" count="29540" uniqueCount="7502">
  <si>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</si>
  <si>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</si>
  <si>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</si>
  <si>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</si>
  <si>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</si>
  <si>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</si>
  <si>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</si>
  <si>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</si>
  <si>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</si>
  <si>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</si>
  <si>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</si>
  <si>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</si>
  <si>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</si>
  <si>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</si>
  <si>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</si>
  <si>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</si>
  <si>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</si>
  <si>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</si>
  <si>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</si>
  <si>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</si>
  <si>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</si>
  <si>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</si>
  <si>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</si>
  <si>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</si>
  <si>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</si>
  <si>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</si>
  <si>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</si>
  <si>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</si>
  <si>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</si>
  <si>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</si>
  <si>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</si>
  <si>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</si>
  <si>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</si>
  <si>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</si>
  <si>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</si>
  <si>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</si>
  <si>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</si>
  <si>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</si>
  <si>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</si>
  <si>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</si>
  <si>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</si>
  <si>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</si>
  <si>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</si>
  <si>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</si>
  <si>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</si>
  <si>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</si>
  <si>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</si>
  <si>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</si>
  <si>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</si>
  <si>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</si>
  <si>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</si>
  <si>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</si>
  <si>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</si>
  <si>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</si>
  <si>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</si>
  <si>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</si>
  <si>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</si>
  <si>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</si>
  <si>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</si>
  <si>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</si>
  <si>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</si>
  <si>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</si>
  <si>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</si>
  <si>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</si>
  <si>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</si>
  <si>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</si>
  <si>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</si>
  <si>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</si>
  <si>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</si>
  <si>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</si>
  <si>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</si>
  <si>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</si>
  <si>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</si>
  <si>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</si>
  <si>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</si>
  <si>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</si>
  <si>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</si>
  <si>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</si>
  <si>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</si>
  <si>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</si>
  <si>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</si>
  <si>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</si>
  <si>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</si>
  <si>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</si>
  <si>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</si>
  <si>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</si>
  <si>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</si>
  <si>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</si>
  <si>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</si>
  <si>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</si>
  <si>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</si>
  <si>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</si>
  <si>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</si>
  <si>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</si>
  <si>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</si>
  <si>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</si>
  <si>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</si>
  <si>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</si>
  <si>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</si>
  <si>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</si>
  <si>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</si>
  <si>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</si>
  <si>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</si>
  <si>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</si>
  <si>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</si>
  <si>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</si>
  <si>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</si>
  <si>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</si>
  <si>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</si>
  <si>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</si>
  <si>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</si>
  <si>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</si>
  <si>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</si>
  <si>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</si>
  <si>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</si>
  <si>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</si>
  <si>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</si>
  <si>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</si>
  <si>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</si>
  <si>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</si>
  <si>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</si>
  <si>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</si>
  <si>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</si>
  <si>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</si>
  <si>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</si>
  <si>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</si>
  <si>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</si>
  <si>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</si>
  <si>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</si>
  <si>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</si>
  <si>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</si>
  <si>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</si>
  <si>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</si>
  <si>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</si>
  <si>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</si>
  <si>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</si>
  <si>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</si>
  <si>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</si>
  <si>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</si>
  <si>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</si>
  <si>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</si>
  <si>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</si>
  <si>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</si>
  <si>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</si>
  <si>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</si>
  <si>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</si>
  <si>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</si>
  <si>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</si>
  <si>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</si>
  <si>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</si>
  <si>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</si>
  <si>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</si>
  <si>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</si>
  <si>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</si>
  <si>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</si>
  <si>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</si>
  <si>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</si>
  <si>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</si>
  <si>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</si>
  <si>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</si>
  <si>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</si>
  <si>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</si>
  <si>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</si>
  <si>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</si>
  <si>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</si>
  <si>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</si>
  <si>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</si>
  <si>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</si>
  <si>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</si>
  <si>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</si>
  <si>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</si>
  <si>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</si>
  <si>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</si>
  <si>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</si>
  <si>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</si>
  <si>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</si>
  <si>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</si>
  <si>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</si>
  <si>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</si>
  <si>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</si>
  <si>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</si>
  <si>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</si>
  <si>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</si>
  <si>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</si>
  <si>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</si>
  <si>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</si>
  <si>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</si>
  <si>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</si>
  <si>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</si>
  <si>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</si>
  <si>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</si>
  <si>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</si>
  <si>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</si>
  <si>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</si>
  <si>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</si>
  <si>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</si>
  <si>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</si>
  <si>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</si>
  <si>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</si>
  <si>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</si>
  <si>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</si>
  <si>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</si>
  <si>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</si>
  <si>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</si>
  <si>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</si>
  <si>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</si>
  <si>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</si>
  <si>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</si>
  <si>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</si>
  <si>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</si>
  <si>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</si>
  <si>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</si>
  <si>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</si>
  <si>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</si>
  <si>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</si>
  <si>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</si>
  <si>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</si>
  <si>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</si>
  <si>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</si>
  <si>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</si>
  <si>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</si>
  <si>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</si>
  <si>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</si>
  <si>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</si>
  <si>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</si>
  <si>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</si>
  <si>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</si>
  <si>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</si>
  <si>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</si>
  <si>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</si>
  <si>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</si>
  <si>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</si>
  <si>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</si>
  <si>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</si>
  <si>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</si>
  <si>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</si>
  <si>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</si>
  <si>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</si>
  <si>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</si>
  <si>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</si>
  <si>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</si>
  <si>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</si>
  <si>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</si>
  <si>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</si>
  <si>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</si>
  <si>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</si>
  <si>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</si>
  <si>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</si>
  <si>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</si>
  <si>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</si>
  <si>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</si>
  <si>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</si>
  <si>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</si>
  <si>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</si>
  <si>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</si>
  <si>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</si>
  <si>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</si>
  <si>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</si>
  <si>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</si>
  <si>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</si>
  <si>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</si>
  <si>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</si>
  <si>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</si>
  <si>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</si>
  <si>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</si>
  <si>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</si>
  <si>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</si>
  <si>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</si>
  <si>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</si>
  <si>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</si>
  <si>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</si>
  <si>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</si>
  <si>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</si>
  <si>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</si>
  <si>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</si>
  <si>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</si>
  <si>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</si>
  <si>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</si>
  <si>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</si>
  <si>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</si>
  <si>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</si>
  <si>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</si>
  <si>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</si>
  <si>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</si>
  <si>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</si>
  <si>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</si>
  <si>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</si>
  <si>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</si>
  <si>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</si>
  <si>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</si>
  <si>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</si>
  <si>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</si>
  <si>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</si>
  <si>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</si>
  <si>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</si>
  <si>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</si>
  <si>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</si>
  <si>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</si>
  <si>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</si>
  <si>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</si>
  <si>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</si>
  <si>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</si>
  <si>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</si>
  <si>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</si>
  <si>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</si>
  <si>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</si>
  <si>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</si>
  <si>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</si>
  <si>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</si>
  <si>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</si>
  <si>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</si>
  <si>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</si>
  <si>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</si>
  <si>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</si>
  <si>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</si>
  <si>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</si>
  <si>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</si>
  <si>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</si>
  <si>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</si>
  <si>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</si>
  <si>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</si>
  <si>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</si>
  <si>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</si>
  <si>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</si>
  <si>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</si>
  <si>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</si>
  <si>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</si>
  <si>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</si>
  <si>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</si>
  <si>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</si>
  <si>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</si>
  <si>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</si>
  <si>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</si>
  <si>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</si>
  <si>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</si>
  <si>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</si>
  <si>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</si>
  <si>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</si>
  <si>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</si>
  <si>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</si>
  <si>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</si>
  <si>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</si>
  <si>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</si>
  <si>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</si>
  <si>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</si>
  <si>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</si>
  <si>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</si>
  <si>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</si>
  <si>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</si>
  <si>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</si>
  <si>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</si>
  <si>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</si>
  <si>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</si>
  <si>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</si>
  <si>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</si>
  <si>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</si>
  <si>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</si>
  <si>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</si>
  <si>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</si>
  <si>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</si>
  <si>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</si>
  <si>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</si>
  <si>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</si>
  <si>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</si>
  <si>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</si>
  <si>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</si>
  <si>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</si>
  <si>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</si>
  <si>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</si>
  <si>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</si>
  <si>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</si>
  <si>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</si>
  <si>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</si>
  <si>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</si>
  <si>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</si>
  <si>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</si>
  <si>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</si>
  <si>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</si>
  <si>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</si>
  <si>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</si>
  <si>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</si>
  <si>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</si>
  <si>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</si>
  <si>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</si>
  <si>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</si>
  <si>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</si>
  <si>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</si>
  <si>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</si>
  <si>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</si>
  <si>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</si>
  <si>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</si>
  <si>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</si>
  <si>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</si>
  <si>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</si>
  <si>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</si>
  <si>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</si>
  <si>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</si>
  <si>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</si>
  <si>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</si>
  <si>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</si>
  <si>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</si>
  <si>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</si>
  <si>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</si>
  <si>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</si>
  <si>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</si>
  <si>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</si>
  <si>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</si>
  <si>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</si>
  <si>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</si>
  <si>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</si>
  <si>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</si>
  <si>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</si>
  <si>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</si>
  <si>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</si>
  <si>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</si>
  <si>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</si>
  <si>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</si>
  <si>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</si>
  <si>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</si>
  <si>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</si>
  <si>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</si>
  <si>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</si>
  <si>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</si>
  <si>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</si>
  <si>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</si>
  <si>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</si>
  <si>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</si>
  <si>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</si>
  <si>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</si>
  <si>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</si>
  <si>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</si>
  <si>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</si>
  <si>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</si>
  <si>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</si>
  <si>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</si>
  <si>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</si>
  <si>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</si>
  <si>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</si>
  <si>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</si>
  <si>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</si>
  <si>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</si>
  <si>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</si>
  <si>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</si>
  <si>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</si>
  <si>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</si>
  <si>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</si>
  <si>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</si>
  <si>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</si>
  <si>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</si>
  <si>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</si>
  <si>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</si>
  <si>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</si>
  <si>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</si>
  <si>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</si>
  <si>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</si>
  <si>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</si>
  <si>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</si>
  <si>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</si>
  <si>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</si>
  <si>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</si>
  <si>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</si>
  <si>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</si>
  <si>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</si>
  <si>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</si>
  <si>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</si>
  <si>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</si>
  <si>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</si>
  <si>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</si>
  <si>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</si>
  <si>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</si>
  <si>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</si>
  <si>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</si>
  <si>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</si>
  <si>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</si>
  <si>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</si>
  <si>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</si>
  <si>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</si>
  <si>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</si>
  <si>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</si>
  <si>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</si>
  <si>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</si>
  <si>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</si>
  <si>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</si>
  <si>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</si>
  <si>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</si>
  <si>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</si>
  <si>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</si>
  <si>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</si>
  <si>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</si>
  <si>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</si>
  <si>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</si>
  <si>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</si>
  <si>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</si>
  <si>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</si>
  <si>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</si>
  <si>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</si>
  <si>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</si>
  <si>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</si>
  <si>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</si>
  <si>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</si>
  <si>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</si>
  <si>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</si>
  <si>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</si>
  <si>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</si>
  <si>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</si>
  <si>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</si>
  <si>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</si>
  <si>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</si>
  <si>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</si>
  <si>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</si>
  <si>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</si>
  <si>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</si>
  <si>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</si>
  <si>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</si>
  <si>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</si>
  <si>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</si>
  <si>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</si>
  <si>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</si>
  <si>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</si>
  <si>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</si>
  <si>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</si>
  <si>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</si>
  <si>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</si>
  <si>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</si>
  <si>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</si>
  <si>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</si>
  <si>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</si>
  <si>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</si>
  <si>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</si>
  <si>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</si>
  <si>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</si>
  <si>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</si>
  <si>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</si>
  <si>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</si>
  <si>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</si>
  <si>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</si>
  <si>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</si>
  <si>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</si>
  <si>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</si>
  <si>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</si>
  <si>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</si>
  <si>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</si>
  <si>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</si>
  <si>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</si>
  <si>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</si>
  <si>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</si>
  <si>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</si>
  <si>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</si>
  <si>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</si>
  <si>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</si>
  <si>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</si>
  <si>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</si>
  <si>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</si>
  <si>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</si>
  <si>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</si>
  <si>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</si>
  <si>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</si>
  <si>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</si>
  <si>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</si>
  <si>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</si>
  <si>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</si>
  <si>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</si>
  <si>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</si>
  <si>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</si>
  <si>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</si>
  <si>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</si>
  <si>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</si>
  <si>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</si>
  <si>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</si>
  <si>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</si>
  <si>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</si>
  <si>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</si>
  <si>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</si>
  <si>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</si>
  <si>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</si>
  <si>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</si>
  <si>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</si>
  <si>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</si>
  <si>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</si>
  <si>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</si>
  <si>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</si>
  <si>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</si>
  <si>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</si>
  <si>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</si>
  <si>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</si>
  <si>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</si>
  <si>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</si>
  <si>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</si>
  <si>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</si>
  <si>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</si>
  <si>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</si>
  <si>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</si>
  <si>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</si>
  <si>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</si>
  <si>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</si>
  <si>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</si>
  <si>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</si>
  <si>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</si>
  <si>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</si>
  <si>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</si>
  <si>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</si>
  <si>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</si>
  <si>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</si>
  <si>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</si>
  <si>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</si>
  <si>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</si>
  <si>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</si>
  <si>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</si>
  <si>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</si>
  <si>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</si>
  <si>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</si>
  <si>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</si>
  <si>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</si>
  <si>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</si>
  <si>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</si>
  <si>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</si>
  <si>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</si>
  <si>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</si>
  <si>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</si>
  <si>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</si>
  <si>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</si>
  <si>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</si>
  <si>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</si>
  <si>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</si>
  <si>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</si>
  <si>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</si>
  <si>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</si>
  <si>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</si>
  <si>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</si>
  <si>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</si>
  <si>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</si>
  <si>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</si>
  <si>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</si>
  <si>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</si>
  <si>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</si>
  <si>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</si>
  <si>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</si>
  <si>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</si>
  <si>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</si>
  <si>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</si>
  <si>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</si>
  <si>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</si>
  <si>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</si>
  <si>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</si>
  <si>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</si>
  <si>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</si>
  <si>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</si>
  <si>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</si>
  <si>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</si>
  <si>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</si>
  <si>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</si>
  <si>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</si>
  <si>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</si>
  <si>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</si>
  <si>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</si>
  <si>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</si>
  <si>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</si>
  <si>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</si>
  <si>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</si>
  <si>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</si>
  <si>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</si>
  <si>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</si>
  <si>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</si>
  <si>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</si>
  <si>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</si>
  <si>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</si>
  <si>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</si>
  <si>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</si>
  <si>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</si>
  <si>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</si>
  <si>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</si>
  <si>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</si>
  <si>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</si>
  <si>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</si>
  <si>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</si>
  <si>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</si>
  <si>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</si>
  <si>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</si>
  <si>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</si>
  <si>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</si>
  <si>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</si>
  <si>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</si>
  <si>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</si>
  <si>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</si>
  <si>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</si>
  <si>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</si>
  <si>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</si>
  <si>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</si>
  <si>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</si>
  <si>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</si>
  <si>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</si>
  <si>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</si>
  <si>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</si>
  <si>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</si>
  <si>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</si>
  <si>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</si>
  <si>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</si>
  <si>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</si>
  <si>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</si>
  <si>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</si>
  <si>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</si>
  <si>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</si>
  <si>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</si>
  <si>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</si>
  <si>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</si>
  <si>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</si>
  <si>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</si>
  <si>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</si>
  <si>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</si>
  <si>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</si>
  <si>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</si>
  <si>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</si>
  <si>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</si>
  <si>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</si>
  <si>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</si>
  <si>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</si>
  <si>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</si>
  <si>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</si>
  <si>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</si>
  <si>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</si>
  <si>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</si>
  <si>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</si>
  <si>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</si>
  <si>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</si>
  <si>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</si>
  <si>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</si>
  <si>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</si>
  <si>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</si>
  <si>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</si>
  <si>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</si>
  <si>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</si>
  <si>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</si>
  <si>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</si>
  <si>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</si>
  <si>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</si>
  <si>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</si>
  <si>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</si>
  <si>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</si>
  <si>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</si>
  <si>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</si>
  <si>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</si>
  <si>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</si>
  <si>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</si>
  <si>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</si>
  <si>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</si>
  <si>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</si>
  <si>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</si>
  <si>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</si>
  <si>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</si>
  <si>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</si>
  <si>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</si>
  <si>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</si>
  <si>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</si>
  <si>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</si>
  <si>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</si>
  <si>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</si>
  <si>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</si>
  <si>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</si>
  <si>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</si>
  <si>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</si>
  <si>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</si>
  <si>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</si>
  <si>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</si>
  <si>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</si>
  <si>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</si>
  <si>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</si>
  <si>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</si>
  <si>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</si>
  <si>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</si>
  <si>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</si>
  <si>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</si>
  <si>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</si>
  <si>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</si>
  <si>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</si>
  <si>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</si>
  <si>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</si>
  <si>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</si>
  <si>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</si>
  <si>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</si>
  <si>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</si>
  <si>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</si>
  <si>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</si>
  <si>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</si>
  <si>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</si>
  <si>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</si>
  <si>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</si>
  <si>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</si>
  <si>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</si>
  <si>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</si>
  <si>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</si>
  <si>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</si>
  <si>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</si>
  <si>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</si>
  <si>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</si>
  <si>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</si>
  <si>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</si>
  <si>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</si>
  <si>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</si>
  <si>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</si>
  <si>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</si>
  <si>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</si>
  <si>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</si>
  <si>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</si>
  <si>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</si>
  <si>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</si>
  <si>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</si>
  <si>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</si>
  <si>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</si>
  <si>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</si>
  <si>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</si>
  <si>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</si>
  <si>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</si>
  <si>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</si>
  <si>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</si>
  <si>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</si>
  <si>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</si>
  <si>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</si>
  <si>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</si>
  <si>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</si>
  <si>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</si>
  <si>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</si>
  <si>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</si>
  <si>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</si>
  <si>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</si>
  <si>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</si>
  <si>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</si>
  <si>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</si>
  <si>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</si>
  <si>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</si>
  <si>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</si>
  <si>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</si>
  <si>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</si>
  <si>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</si>
  <si>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</si>
  <si>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</si>
  <si>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</si>
  <si>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</si>
  <si>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</si>
  <si>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</si>
  <si>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</si>
  <si>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</si>
  <si>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</si>
  <si>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</si>
  <si>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</si>
  <si>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</si>
  <si>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</si>
  <si>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</si>
  <si>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</si>
  <si>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</si>
  <si>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</si>
  <si>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</si>
  <si>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</si>
  <si>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</si>
  <si>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</si>
  <si>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</si>
  <si>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</si>
  <si>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</si>
  <si>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</si>
  <si>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</si>
  <si>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</si>
  <si>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</si>
  <si>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</si>
  <si>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</si>
  <si>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</si>
  <si>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</si>
  <si>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</si>
  <si>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</si>
  <si>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</si>
  <si>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</si>
  <si>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</si>
  <si>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</si>
  <si>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</si>
  <si>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</si>
  <si>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</si>
  <si>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</si>
  <si>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</si>
  <si>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</si>
  <si>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</si>
  <si>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</si>
  <si>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</si>
  <si>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</si>
  <si>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</si>
  <si>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</si>
  <si>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</si>
  <si>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</si>
  <si>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</si>
  <si>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</si>
  <si>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</si>
  <si>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</si>
  <si>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</si>
  <si>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</si>
  <si>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</si>
  <si>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</si>
  <si>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</si>
  <si>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</si>
  <si>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</si>
  <si>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</si>
  <si>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</si>
  <si>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</si>
  <si>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</si>
  <si>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</si>
  <si>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</si>
  <si>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</si>
  <si>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</si>
  <si>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</si>
  <si>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</si>
  <si>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</si>
  <si>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</si>
  <si>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</si>
  <si>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</si>
  <si>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</si>
  <si>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</si>
  <si>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</si>
  <si>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</si>
  <si>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</si>
  <si>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</si>
  <si>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</si>
  <si>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</si>
  <si>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</si>
  <si>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</si>
  <si>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</si>
  <si>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</si>
  <si>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</si>
  <si>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</si>
  <si>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</si>
  <si>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</si>
  <si>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</si>
  <si>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</si>
  <si>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</si>
  <si>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</si>
  <si>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</si>
  <si>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</si>
  <si>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</si>
  <si>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</si>
  <si>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</si>
  <si>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</si>
  <si>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</si>
  <si>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</si>
  <si>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</si>
  <si>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</si>
  <si>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</si>
  <si>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</si>
  <si>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</si>
  <si>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</si>
  <si>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</si>
  <si>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</si>
  <si>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</si>
  <si>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</si>
  <si>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</si>
  <si>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</si>
  <si>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</si>
  <si>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</si>
  <si>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</si>
  <si>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</si>
  <si>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</si>
  <si>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</si>
  <si>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</si>
  <si>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</si>
  <si>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</si>
  <si>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</si>
  <si>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</si>
  <si>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</si>
  <si>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</si>
  <si>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</si>
  <si>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</si>
  <si>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</si>
  <si>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</si>
  <si>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</si>
  <si>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</si>
  <si>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</si>
  <si>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</si>
  <si>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</si>
  <si>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</si>
  <si>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</si>
  <si>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</si>
  <si>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</si>
  <si>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</si>
  <si>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</si>
  <si>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</si>
  <si>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</si>
  <si>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</si>
  <si>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</si>
  <si>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</si>
  <si>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</si>
  <si>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</si>
  <si>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</si>
  <si>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</si>
  <si>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</si>
  <si>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</si>
  <si>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</si>
  <si>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</si>
  <si>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</si>
  <si>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</si>
  <si>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</si>
  <si>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</si>
  <si>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</si>
  <si>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</si>
  <si>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</si>
  <si>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</si>
  <si>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</si>
  <si>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</si>
  <si>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</si>
  <si>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</si>
  <si>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</si>
  <si>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</si>
  <si>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</si>
  <si>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</si>
  <si>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</si>
  <si>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</si>
  <si>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</si>
  <si>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</si>
  <si>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</si>
  <si>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</si>
  <si>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</si>
  <si>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</si>
  <si>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</si>
  <si>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</si>
  <si>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</si>
  <si>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</si>
  <si>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</si>
  <si>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</si>
  <si>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</si>
  <si>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</si>
  <si>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</si>
  <si>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</si>
  <si>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</si>
  <si>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</si>
  <si>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</si>
  <si>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</si>
  <si>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</si>
  <si>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</si>
  <si>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</si>
  <si>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</si>
  <si>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</si>
  <si>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</si>
  <si>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</si>
  <si>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</si>
  <si>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</si>
  <si>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</si>
  <si>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</si>
  <si>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</si>
  <si>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</si>
  <si>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</si>
  <si>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</si>
  <si>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</si>
  <si>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</si>
  <si>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</si>
  <si>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</si>
  <si>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</si>
  <si>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</si>
  <si>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</si>
  <si>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</si>
  <si>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</si>
  <si>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</si>
  <si>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</si>
  <si>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</si>
  <si>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</si>
  <si>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</si>
  <si>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</si>
  <si>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</si>
  <si>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</si>
  <si>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</si>
  <si>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</si>
  <si>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</si>
  <si>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</si>
  <si>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</si>
  <si>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</si>
  <si>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</si>
  <si>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</si>
  <si>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</si>
  <si>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</si>
  <si>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</si>
  <si>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</si>
  <si>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</si>
  <si>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</si>
  <si>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</si>
  <si>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</si>
  <si>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</si>
  <si>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</si>
  <si>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</si>
  <si>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</si>
  <si>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</si>
  <si>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</si>
  <si>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</si>
  <si>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</si>
  <si>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</si>
  <si>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</si>
  <si>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</si>
  <si>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</si>
  <si>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</si>
  <si>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</si>
  <si>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</si>
  <si>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</si>
  <si>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</si>
  <si>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</si>
  <si>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</si>
  <si>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</si>
  <si>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</si>
  <si>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</si>
  <si>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</si>
  <si>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</si>
  <si>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</si>
  <si>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</si>
  <si>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</si>
  <si>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</si>
  <si>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</si>
  <si>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</si>
  <si>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</si>
  <si>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</si>
  <si>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</si>
  <si>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</si>
  <si>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</si>
  <si>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</si>
  <si>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</si>
  <si>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</si>
  <si>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</si>
  <si>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</si>
  <si>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</si>
  <si>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</si>
  <si>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</si>
  <si>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</si>
  <si>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</si>
  <si>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</si>
  <si>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</si>
  <si>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</si>
  <si>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</si>
  <si>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</si>
  <si>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</si>
  <si>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</si>
  <si>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</si>
  <si>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</si>
  <si>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</si>
  <si>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</si>
  <si>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</si>
  <si>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</si>
  <si>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</si>
  <si>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</si>
  <si>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</si>
  <si>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</si>
  <si>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</si>
  <si>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</si>
  <si>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</si>
  <si>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</si>
  <si>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</si>
  <si>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</si>
  <si>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</si>
  <si>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</si>
  <si>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</si>
  <si>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</si>
  <si>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</si>
  <si>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</si>
  <si>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</si>
  <si>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</si>
  <si>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</si>
  <si>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</si>
  <si>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</si>
  <si>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</si>
  <si>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</si>
  <si>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</si>
  <si>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</si>
  <si>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</si>
  <si>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</si>
  <si>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</si>
  <si>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</si>
  <si>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</si>
  <si>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</si>
  <si>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</si>
  <si>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</si>
  <si>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</si>
  <si>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</si>
  <si>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</si>
  <si>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</si>
  <si>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</si>
  <si>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</si>
  <si>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</si>
  <si>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</si>
  <si>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</si>
  <si>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</si>
  <si>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</si>
  <si>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</si>
  <si>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</si>
  <si>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</si>
  <si>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</si>
  <si>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</si>
  <si>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</si>
  <si>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</si>
  <si>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</si>
  <si>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</si>
  <si>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</si>
  <si>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</si>
  <si>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</si>
  <si>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</si>
  <si>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</si>
  <si>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</si>
  <si>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</si>
  <si>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</si>
  <si>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</si>
  <si>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</si>
  <si>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</si>
  <si>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</si>
  <si>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</si>
  <si>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</si>
  <si>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</si>
  <si>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</si>
  <si>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</si>
  <si>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</si>
  <si>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</si>
  <si>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</si>
  <si>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</si>
  <si>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</si>
  <si>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</si>
  <si>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</si>
  <si>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</si>
  <si>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</si>
  <si>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</si>
  <si>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</si>
  <si>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</si>
  <si>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</si>
  <si>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</si>
  <si>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</si>
  <si>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</si>
  <si>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</si>
  <si>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</si>
  <si>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</si>
  <si>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</si>
  <si>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</si>
  <si>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</si>
  <si>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</si>
  <si>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</si>
  <si>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</si>
  <si>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</si>
  <si>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</si>
  <si>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</si>
  <si>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</si>
  <si>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</si>
  <si>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</si>
  <si>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</si>
  <si>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</si>
  <si>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</si>
  <si>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</si>
  <si>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</si>
  <si>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</si>
  <si>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</si>
  <si>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</si>
  <si>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</si>
  <si>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</si>
  <si>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</si>
  <si>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</si>
  <si>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</si>
  <si>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</si>
  <si>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</si>
  <si>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</si>
  <si>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</si>
  <si>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</si>
  <si>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</si>
  <si>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</si>
  <si>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</si>
  <si>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</si>
  <si>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</si>
  <si>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</si>
  <si>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</si>
  <si>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</si>
  <si>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</si>
  <si>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</si>
  <si>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</si>
  <si>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</si>
  <si>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</si>
  <si>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</si>
  <si>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</si>
  <si>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</si>
  <si>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</si>
  <si>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</si>
  <si>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</si>
  <si>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</si>
  <si>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</si>
  <si>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</si>
  <si>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</si>
  <si>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</si>
  <si>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</si>
  <si>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</si>
  <si>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</si>
  <si>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</si>
  <si>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</si>
  <si>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</si>
  <si>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</si>
  <si>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</si>
  <si>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</si>
  <si>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</si>
  <si>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</si>
  <si>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</si>
  <si>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</si>
  <si>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</si>
  <si>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</si>
  <si>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</si>
  <si>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</si>
  <si>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</si>
  <si>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</si>
  <si>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</si>
  <si>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</si>
  <si>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</si>
  <si>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</si>
  <si>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</si>
  <si>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</si>
  <si>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</si>
  <si>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</si>
  <si>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</si>
  <si>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</si>
  <si>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</si>
  <si>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</si>
  <si>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</si>
  <si>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</si>
  <si>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</si>
  <si>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</si>
  <si>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</si>
  <si>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</si>
  <si>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</si>
  <si>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</si>
  <si>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</si>
  <si>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</si>
  <si>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</si>
  <si>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</si>
  <si>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</si>
  <si>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</si>
  <si>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</si>
  <si>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</si>
  <si>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</si>
  <si>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</si>
  <si>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</si>
  <si>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</si>
  <si>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</si>
  <si>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</si>
  <si>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</si>
  <si>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</si>
  <si>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</si>
  <si>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</si>
  <si>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</si>
  <si>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</si>
  <si>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</si>
  <si>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</si>
  <si>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</si>
  <si>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</si>
  <si>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</si>
  <si>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</si>
  <si>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</si>
  <si>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</si>
  <si>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</si>
  <si>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</si>
  <si>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</si>
  <si>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</si>
  <si>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</si>
  <si>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</si>
  <si>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</si>
  <si>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</si>
  <si>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</si>
  <si>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</si>
  <si>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</si>
  <si>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</si>
  <si>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</si>
  <si>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</si>
  <si>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</si>
  <si>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</si>
  <si>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</si>
  <si>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</si>
  <si>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</si>
  <si>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</si>
  <si>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</si>
  <si>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</si>
  <si>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</si>
  <si>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</si>
  <si>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</si>
  <si>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</si>
  <si>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</si>
  <si>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</si>
  <si>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</si>
  <si>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</si>
  <si>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</si>
  <si>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</si>
  <si>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</si>
  <si>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</si>
  <si>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</si>
  <si>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</si>
  <si>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</si>
  <si>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</si>
  <si>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</si>
  <si>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</si>
  <si>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</si>
  <si>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</si>
  <si>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</si>
  <si>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</si>
  <si>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</si>
  <si>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</si>
  <si>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</si>
  <si>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</si>
  <si>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</si>
  <si>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</si>
  <si>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</si>
  <si>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</si>
  <si>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</si>
  <si>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</si>
  <si>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</si>
  <si>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</si>
  <si>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</si>
  <si>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</si>
  <si>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</si>
  <si>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</si>
  <si>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</si>
  <si>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</si>
  <si>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</si>
  <si>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</si>
  <si>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</si>
  <si>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</si>
  <si>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</si>
  <si>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</si>
  <si>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</si>
  <si>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</si>
  <si>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</si>
  <si>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</si>
  <si>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</si>
  <si>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</si>
  <si>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</si>
  <si>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</si>
  <si>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</si>
  <si>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</si>
  <si>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</si>
  <si>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</si>
  <si>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</si>
  <si>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</si>
  <si>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</si>
  <si>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</si>
  <si>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</si>
  <si>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</si>
  <si>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</si>
  <si>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</si>
  <si>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</si>
  <si>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</si>
  <si>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</si>
  <si>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</si>
  <si>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</si>
  <si>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</si>
  <si>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</si>
  <si>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</si>
  <si>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</si>
  <si>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</si>
  <si>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</si>
  <si>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</si>
  <si>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</si>
  <si>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</si>
  <si>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</si>
  <si>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</si>
  <si>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</si>
  <si>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</si>
  <si>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</si>
  <si>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</si>
  <si>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</si>
  <si>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</si>
  <si>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</si>
  <si>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</si>
  <si>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</si>
  <si>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</si>
  <si>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</si>
  <si>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</si>
  <si>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</si>
  <si>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</si>
  <si>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</si>
  <si>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</si>
  <si>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</si>
  <si>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</si>
  <si>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</si>
  <si>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</si>
  <si>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</si>
  <si>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</si>
  <si>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</si>
  <si>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</si>
  <si>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</si>
  <si>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</si>
  <si>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</si>
  <si>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</si>
  <si>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</si>
  <si>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</si>
  <si>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</si>
  <si>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</si>
  <si>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</si>
  <si>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</si>
  <si>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</si>
  <si>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</si>
  <si>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</si>
  <si>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</si>
  <si>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</si>
  <si>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</si>
  <si>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</si>
  <si>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</si>
  <si>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</si>
  <si>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</si>
  <si>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</si>
  <si>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</si>
  <si>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</si>
  <si>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</si>
  <si>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</si>
  <si>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</si>
  <si>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</si>
  <si>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</si>
  <si>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</si>
  <si>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</si>
  <si>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</si>
  <si>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</si>
  <si>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</si>
  <si>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</si>
  <si>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</si>
  <si>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</si>
  <si>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</si>
  <si>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</si>
  <si>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</si>
  <si>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</si>
  <si>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</si>
  <si>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</si>
  <si>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</si>
  <si>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</si>
  <si>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</si>
  <si>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</si>
  <si>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</si>
  <si>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</si>
  <si>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</si>
  <si>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</si>
  <si>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</si>
  <si>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</si>
  <si>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</si>
  <si>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</si>
  <si>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</si>
  <si>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</si>
  <si>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</si>
  <si>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</si>
  <si>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</si>
  <si>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</si>
  <si>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</si>
  <si>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</si>
  <si>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</si>
  <si>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</si>
  <si>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</si>
  <si>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</si>
  <si>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</si>
  <si>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</si>
  <si>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</si>
  <si>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</si>
  <si>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</si>
  <si>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</si>
  <si>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</si>
  <si>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</si>
  <si>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</si>
  <si>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</si>
  <si>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</si>
  <si>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</si>
  <si>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</si>
  <si>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</si>
  <si>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</si>
  <si>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</si>
  <si>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</si>
  <si>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</si>
  <si>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</si>
  <si>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</si>
  <si>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</si>
  <si>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</si>
  <si>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</si>
  <si>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</si>
  <si>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</si>
  <si>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</si>
  <si>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</si>
  <si>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</si>
  <si>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</si>
  <si>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</si>
  <si>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</si>
  <si>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</si>
  <si>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</si>
  <si>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</si>
  <si>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</si>
  <si>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</si>
  <si>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</si>
  <si>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</si>
  <si>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</si>
  <si>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</si>
  <si>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</si>
  <si>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</si>
  <si>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</si>
  <si>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</si>
  <si>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</si>
  <si>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</si>
  <si>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</si>
  <si>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</si>
  <si>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</si>
  <si>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</si>
  <si>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</si>
  <si>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</si>
  <si>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</si>
  <si>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</si>
  <si>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</si>
  <si>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</si>
  <si>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</si>
  <si>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</si>
  <si>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</si>
  <si>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</si>
  <si>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</si>
  <si>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</si>
  <si>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</si>
  <si>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</si>
  <si>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</si>
  <si>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</si>
  <si>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</si>
  <si>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</si>
  <si>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</si>
  <si>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</si>
  <si>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</si>
  <si>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</si>
  <si>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</si>
  <si>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</si>
  <si>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</si>
  <si>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</si>
  <si>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</si>
  <si>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</si>
  <si>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</si>
  <si>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</si>
  <si>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</si>
  <si>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</si>
  <si>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</si>
  <si>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</si>
  <si>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</si>
  <si>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</si>
  <si>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</si>
  <si>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</si>
  <si>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</si>
  <si>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</si>
  <si>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</si>
  <si>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</si>
  <si>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</si>
  <si>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</si>
  <si>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</si>
  <si>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</si>
  <si>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</si>
  <si>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</si>
  <si>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</si>
  <si>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</si>
  <si>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</si>
  <si>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</si>
  <si>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</si>
  <si>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</si>
  <si>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</si>
  <si>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</si>
  <si>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</si>
  <si>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</si>
  <si>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</si>
  <si>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</si>
  <si>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</si>
  <si>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</si>
  <si>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</si>
  <si>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</si>
  <si>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</si>
  <si>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</si>
  <si>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</si>
  <si>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</si>
  <si>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</si>
  <si>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</si>
  <si>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</si>
  <si>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</si>
  <si>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</si>
  <si>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</si>
  <si>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</si>
  <si>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</si>
  <si>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</si>
  <si>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</si>
  <si>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</si>
  <si>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</si>
  <si>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</si>
  <si>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</si>
  <si>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</si>
  <si>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</si>
  <si>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</si>
  <si>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</si>
  <si>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</si>
  <si>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</si>
  <si>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</si>
  <si>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</si>
  <si>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</si>
  <si>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</si>
  <si>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</si>
  <si>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</si>
  <si>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</si>
  <si>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</si>
  <si>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</si>
  <si>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</si>
  <si>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</si>
  <si>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</si>
  <si>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</si>
  <si>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</si>
  <si>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</si>
  <si>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</si>
  <si>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</si>
  <si>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</si>
  <si>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</si>
  <si>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</si>
  <si>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</si>
  <si>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</si>
  <si>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</si>
  <si>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</si>
  <si>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</si>
  <si>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</si>
  <si>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</si>
  <si>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</si>
  <si>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</si>
  <si>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</si>
  <si>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</si>
  <si>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</si>
  <si>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</si>
  <si>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</si>
  <si>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</si>
  <si>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</si>
  <si>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</si>
  <si>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</si>
  <si>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</si>
  <si>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</si>
  <si>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</si>
  <si>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</si>
  <si>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</si>
  <si>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</si>
  <si>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</si>
  <si>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</si>
  <si>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</si>
  <si>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</si>
  <si>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</si>
  <si>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</si>
  <si>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</si>
  <si>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</si>
  <si>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</si>
  <si>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</si>
  <si>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</si>
  <si>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</si>
  <si>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</si>
  <si>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</si>
  <si>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</si>
  <si>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</si>
  <si>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</si>
  <si>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</si>
  <si>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</si>
  <si>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</si>
  <si>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</si>
  <si>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</si>
  <si>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</si>
  <si>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</si>
  <si>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</si>
  <si>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</si>
  <si>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</si>
  <si>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</si>
  <si>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</si>
  <si>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</si>
  <si>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</si>
  <si>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</si>
  <si>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</si>
  <si>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</si>
  <si>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</si>
  <si>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</si>
  <si>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</si>
  <si>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</si>
  <si>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</si>
  <si>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</si>
  <si>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</si>
  <si>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</si>
  <si>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</si>
  <si>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</si>
  <si>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</si>
  <si>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</si>
  <si>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</si>
  <si>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</si>
  <si>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</si>
  <si>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</si>
  <si>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</si>
  <si>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</si>
  <si>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</si>
  <si>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</si>
  <si>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</si>
  <si>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</si>
  <si>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</si>
  <si>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</si>
  <si>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</si>
  <si>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</si>
  <si>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</si>
  <si>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</si>
  <si>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</si>
  <si>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</si>
  <si>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</si>
  <si>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</si>
  <si>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</si>
  <si>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</si>
  <si>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</si>
  <si>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</si>
  <si>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</si>
  <si>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</si>
  <si>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</si>
  <si>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</si>
  <si>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</si>
  <si>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</si>
  <si>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</si>
  <si>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</si>
  <si>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</si>
  <si>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</si>
  <si>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</si>
  <si>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</si>
  <si>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</si>
  <si>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</si>
  <si>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</si>
  <si>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</si>
  <si>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</si>
  <si>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</si>
  <si>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</si>
  <si>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</si>
  <si>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</si>
  <si>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</si>
  <si>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</si>
  <si>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</si>
  <si>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</si>
  <si>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</si>
  <si>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</si>
  <si>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</si>
  <si>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</si>
  <si>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</si>
  <si>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</si>
  <si>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</si>
  <si>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</si>
  <si>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</si>
  <si>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</si>
  <si>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</si>
  <si>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</si>
  <si>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</si>
  <si>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</si>
  <si>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</si>
  <si>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</si>
  <si>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</si>
  <si>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</si>
  <si>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</si>
  <si>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</si>
  <si>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</si>
  <si>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</si>
  <si>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</si>
  <si>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</si>
  <si>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</si>
  <si>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</si>
  <si>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</si>
  <si>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</si>
  <si>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</si>
  <si>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</si>
  <si>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</si>
  <si>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</si>
  <si>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</si>
  <si>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</si>
  <si>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</si>
  <si>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</si>
  <si>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</si>
  <si>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</si>
  <si>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</si>
  <si>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</si>
  <si>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</si>
  <si>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</si>
  <si>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</si>
  <si>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</si>
  <si>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</si>
  <si>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</si>
  <si>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</si>
  <si>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</si>
  <si>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</si>
  <si>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</si>
  <si>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</si>
  <si>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</si>
  <si>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</si>
  <si>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</si>
  <si>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</si>
  <si>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</si>
  <si>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</si>
  <si>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</si>
  <si>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</si>
  <si>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</si>
  <si>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</si>
  <si>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</si>
  <si>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</si>
  <si>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</si>
  <si>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</si>
  <si>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</si>
  <si>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</si>
  <si>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</si>
  <si>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</si>
  <si>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</si>
  <si>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</si>
  <si>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</si>
  <si>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</si>
  <si>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</si>
  <si>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</si>
  <si>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</si>
  <si>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</si>
  <si>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</si>
  <si>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</si>
  <si>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</si>
  <si>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</si>
  <si>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</si>
  <si>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</si>
  <si>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</si>
  <si>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</si>
  <si>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</si>
  <si>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</si>
  <si>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</si>
  <si>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</si>
  <si>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</si>
  <si>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</si>
  <si>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</si>
  <si>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</si>
  <si>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</si>
  <si>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</si>
  <si>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</si>
  <si>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</si>
  <si>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</si>
  <si>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</si>
  <si>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</si>
  <si>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</si>
  <si>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</si>
  <si>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</si>
  <si>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</si>
  <si>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</si>
  <si>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</si>
  <si>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</si>
  <si>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</si>
  <si>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</si>
  <si>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</si>
  <si>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</si>
  <si>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</si>
  <si>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</si>
  <si>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</si>
  <si>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</si>
  <si>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</si>
  <si>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</si>
  <si>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</si>
  <si>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</si>
  <si>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</si>
  <si>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</si>
  <si>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</si>
  <si>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</si>
  <si>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</si>
  <si>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</si>
  <si>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</si>
  <si>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</si>
  <si>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</si>
  <si>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</si>
  <si>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</si>
  <si>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</si>
  <si>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</si>
  <si>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</si>
  <si>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</si>
  <si>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</si>
  <si>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</si>
  <si>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</si>
  <si>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</si>
  <si>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</si>
  <si>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</si>
  <si>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</si>
  <si>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</si>
  <si>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</si>
  <si>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</si>
  <si>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</si>
  <si>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</si>
  <si>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</si>
  <si>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</si>
  <si>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</si>
  <si>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</si>
  <si>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</si>
  <si>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</si>
  <si>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</si>
  <si>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</si>
  <si>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</si>
  <si>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</si>
  <si>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</si>
  <si>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</si>
  <si>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</si>
  <si>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</si>
  <si>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</si>
  <si>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</si>
  <si>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</si>
  <si>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</si>
  <si>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</si>
  <si>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</si>
  <si>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</si>
  <si>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</si>
  <si>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</si>
  <si>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</si>
  <si>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</si>
  <si>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</si>
  <si>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</si>
  <si>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</si>
  <si>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</si>
  <si>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</si>
  <si>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</si>
  <si>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</si>
  <si>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</si>
  <si>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</si>
  <si>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</si>
  <si>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</si>
  <si>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</si>
  <si>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</si>
  <si>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</si>
  <si>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</si>
  <si>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</si>
  <si>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</si>
  <si>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</si>
  <si>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</si>
  <si>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</si>
  <si>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</si>
  <si>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</si>
  <si>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</si>
  <si>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</si>
  <si>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</si>
  <si>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</si>
  <si>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</si>
  <si>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</si>
  <si>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</si>
  <si>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</si>
  <si>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</si>
  <si>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</si>
  <si>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</si>
  <si>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</si>
  <si>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</si>
  <si>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</si>
  <si>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</si>
  <si>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</si>
  <si>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</si>
  <si>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</si>
  <si>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</si>
  <si>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</si>
  <si>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</si>
  <si>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</si>
  <si>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</si>
  <si>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</si>
  <si>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</si>
  <si>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</si>
  <si>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</si>
  <si>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</si>
  <si>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</si>
  <si>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</si>
  <si>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</si>
  <si>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</si>
  <si>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</si>
  <si>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</si>
  <si>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</si>
  <si>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</si>
  <si>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</si>
  <si>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</si>
  <si>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</si>
  <si>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</si>
  <si>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</si>
  <si>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</si>
  <si>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</si>
  <si>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</si>
  <si>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</si>
  <si>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</si>
  <si>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</si>
  <si>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</si>
  <si>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</si>
  <si>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</si>
  <si>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</si>
  <si>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</si>
  <si>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</si>
  <si>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</si>
  <si>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</si>
  <si>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</si>
  <si>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</si>
  <si>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</si>
  <si>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</si>
  <si>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</si>
  <si>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</si>
  <si>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</si>
  <si>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</si>
  <si>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</si>
  <si>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</si>
  <si>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</si>
  <si>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</si>
  <si>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</si>
  <si>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</si>
  <si>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</si>
  <si>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</si>
  <si>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</si>
  <si>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</si>
  <si>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</si>
  <si>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</si>
  <si>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</si>
  <si>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</si>
  <si>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</si>
  <si>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</si>
  <si>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</si>
  <si>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</si>
  <si>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</si>
  <si>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</si>
  <si>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</si>
  <si>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</si>
  <si>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</si>
  <si>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</si>
  <si>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</si>
  <si>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</si>
  <si>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</si>
  <si>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</si>
  <si>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</si>
  <si>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</si>
  <si>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</si>
  <si>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</si>
  <si>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</si>
  <si>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</si>
  <si>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</si>
  <si>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</si>
  <si>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</si>
  <si>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</si>
  <si>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</si>
  <si>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</si>
  <si>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</si>
  <si>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</si>
  <si>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</si>
  <si>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</si>
  <si>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</si>
  <si>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</si>
  <si>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</si>
  <si>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</si>
  <si>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</si>
  <si>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</si>
  <si>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</si>
  <si>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</si>
  <si>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</si>
  <si>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</si>
  <si>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</si>
  <si>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</si>
  <si>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</si>
  <si>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</si>
  <si>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</si>
  <si>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</si>
  <si>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</si>
  <si>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</si>
  <si>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</si>
  <si>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</si>
  <si>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</si>
  <si>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</si>
  <si>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</si>
  <si>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</si>
  <si>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</si>
  <si>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</si>
  <si>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</si>
  <si>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</si>
  <si>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</si>
  <si>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</si>
  <si>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</si>
  <si>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</si>
  <si>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</si>
  <si>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</si>
  <si>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</si>
  <si>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</si>
  <si>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</si>
  <si>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</si>
  <si>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</si>
  <si>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</si>
  <si>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</si>
  <si>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</si>
  <si>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</si>
  <si>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</si>
  <si>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</si>
  <si>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</si>
  <si>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</si>
  <si>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</si>
  <si>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</si>
  <si>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</si>
  <si>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</si>
  <si>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</si>
  <si>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</si>
  <si>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</si>
  <si>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</si>
  <si>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</si>
  <si>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</si>
  <si>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</si>
  <si>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</si>
  <si>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</si>
  <si>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</si>
  <si>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</si>
  <si>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</si>
  <si>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</si>
  <si>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</si>
  <si>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</si>
  <si>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</si>
  <si>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</si>
  <si>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</si>
  <si>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</si>
  <si>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</si>
  <si>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</si>
  <si>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</si>
  <si>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</si>
  <si>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</si>
  <si>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</si>
  <si>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</si>
  <si>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</si>
  <si>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</si>
  <si>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</si>
  <si>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</si>
  <si>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</si>
  <si>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</si>
  <si>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</si>
  <si>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</si>
  <si>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</si>
  <si>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</si>
  <si>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</si>
  <si>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</si>
  <si>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</si>
  <si>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</si>
  <si>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</si>
  <si>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</si>
  <si>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</si>
  <si>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</si>
  <si>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</si>
  <si>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</si>
  <si>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</si>
  <si>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</si>
  <si>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</si>
  <si>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</si>
  <si>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</si>
  <si>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</si>
  <si>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</si>
  <si>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</si>
  <si>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</si>
  <si>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</si>
  <si>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</si>
  <si>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</si>
  <si>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</si>
  <si>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</si>
  <si>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</si>
  <si>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</si>
  <si>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</si>
  <si>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</si>
  <si>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</si>
  <si>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</si>
  <si>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</si>
  <si>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</si>
  <si>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</si>
  <si>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</si>
  <si>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</si>
  <si>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</si>
  <si>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</si>
  <si>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</si>
  <si>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</si>
  <si>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</si>
  <si>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</si>
  <si>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</si>
  <si>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</si>
  <si>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</si>
  <si>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</si>
  <si>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</si>
  <si>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</si>
  <si>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</si>
  <si>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</si>
  <si>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</si>
  <si>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</si>
  <si>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</si>
  <si>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</si>
  <si>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</si>
  <si>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</si>
  <si>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</si>
  <si>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</si>
  <si>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</si>
  <si>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</si>
  <si>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</si>
  <si>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</si>
  <si>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</si>
  <si>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</si>
  <si>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</si>
  <si>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</si>
  <si>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</si>
  <si>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</si>
  <si>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</si>
  <si>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</si>
  <si>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</si>
  <si>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</si>
  <si>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</si>
  <si>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</si>
  <si>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</si>
  <si>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</si>
  <si>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</si>
  <si>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</si>
  <si>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</si>
  <si>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</si>
  <si>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</si>
  <si>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</si>
  <si>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</si>
  <si>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</si>
  <si>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</si>
  <si>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</si>
  <si>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</si>
  <si>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</si>
  <si>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</si>
  <si>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</si>
  <si>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</si>
  <si>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</si>
  <si>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</si>
  <si>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</si>
  <si>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</si>
  <si>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</si>
  <si>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</si>
  <si>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</si>
  <si>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</si>
  <si>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</si>
  <si>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</si>
  <si>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</si>
  <si>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</si>
  <si>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</si>
  <si>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</si>
  <si>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</si>
  <si>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</si>
  <si>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</si>
  <si>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</si>
  <si>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</si>
  <si>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</si>
  <si>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</si>
  <si>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</si>
  <si>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</si>
  <si>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</si>
  <si>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</si>
  <si>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</si>
  <si>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</si>
  <si>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</si>
  <si>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</si>
  <si>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</si>
  <si>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</si>
  <si>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</si>
  <si>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</si>
  <si>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</si>
  <si>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</si>
  <si>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</si>
  <si>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</si>
  <si>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</si>
  <si>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</si>
  <si>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</si>
  <si>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</si>
  <si>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</si>
  <si>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</si>
  <si>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</si>
  <si>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</si>
  <si>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</si>
  <si>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</si>
  <si>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</si>
  <si>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</si>
  <si>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</si>
  <si>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</si>
  <si>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</si>
  <si>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</si>
  <si>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</si>
  <si>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</si>
  <si>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</si>
  <si>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</si>
  <si>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</si>
  <si>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</si>
  <si>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</si>
  <si>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</si>
  <si>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</si>
  <si>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</si>
  <si>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</si>
  <si>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</si>
  <si>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</si>
  <si>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</si>
  <si>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</si>
  <si>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</si>
  <si>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</si>
  <si>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</si>
  <si>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</si>
  <si>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</si>
  <si>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</si>
  <si>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</si>
  <si>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</si>
  <si>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</si>
  <si>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</si>
  <si>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</si>
  <si>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</si>
  <si>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</si>
  <si>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</si>
  <si>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</si>
  <si>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</si>
  <si>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</si>
  <si>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</si>
  <si>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</si>
  <si>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</si>
  <si>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</si>
  <si>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</si>
  <si>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</si>
  <si>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</si>
  <si>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</si>
  <si>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</si>
  <si>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</si>
  <si>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</si>
  <si>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</si>
  <si>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</si>
  <si>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</si>
  <si>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</si>
  <si>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</si>
  <si>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</si>
  <si>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</si>
  <si>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</si>
  <si>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</si>
  <si>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</si>
  <si>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</si>
  <si>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</si>
  <si>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</si>
  <si>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</si>
  <si>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</si>
  <si>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</si>
  <si>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</si>
  <si>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</si>
  <si>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</si>
  <si>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</si>
  <si>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</si>
  <si>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</si>
  <si>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</si>
  <si>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</si>
  <si>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</si>
  <si>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</si>
  <si>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</si>
  <si>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</si>
  <si>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</si>
  <si>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</si>
  <si>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</si>
  <si>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</si>
  <si>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</si>
  <si>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</si>
  <si>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</si>
  <si>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</si>
  <si>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</si>
  <si>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</si>
  <si>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</si>
  <si>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</si>
  <si>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</si>
  <si>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</si>
  <si>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</si>
  <si>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</si>
  <si>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</si>
  <si>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</si>
  <si>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</si>
  <si>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</si>
  <si>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</si>
  <si>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</si>
  <si>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</si>
  <si>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</si>
  <si>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</si>
  <si>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</si>
  <si>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</si>
  <si>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</si>
  <si>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</si>
  <si>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</si>
  <si>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</si>
  <si>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</si>
  <si>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</si>
  <si>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</si>
  <si>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</si>
  <si>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</si>
  <si>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</si>
  <si>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</si>
  <si>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</si>
  <si>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</si>
  <si>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</si>
  <si>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</si>
  <si>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</si>
  <si>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</si>
  <si>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</si>
  <si>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</si>
  <si>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</si>
  <si>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</si>
  <si>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</si>
  <si>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</si>
  <si>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</si>
  <si>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</si>
  <si>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</si>
  <si>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</si>
  <si>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</si>
  <si>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</si>
  <si>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</si>
  <si>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</si>
  <si>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</si>
  <si>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</si>
  <si>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</si>
  <si>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</si>
  <si>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</si>
  <si>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</si>
  <si>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</si>
  <si>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</si>
  <si>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</si>
  <si>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</si>
  <si>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</si>
  <si>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</si>
  <si>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</si>
  <si>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</si>
  <si>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</si>
  <si>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</si>
  <si>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</si>
  <si>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</si>
  <si>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</si>
  <si>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</si>
  <si>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</si>
  <si>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</si>
  <si>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</si>
  <si>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</si>
  <si>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</si>
  <si>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</si>
  <si>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</si>
  <si>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</si>
  <si>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</si>
  <si>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</si>
  <si>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</si>
  <si>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</si>
  <si>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</si>
  <si>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</si>
  <si>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</si>
  <si>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</si>
  <si>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</si>
  <si>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</si>
  <si>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</si>
  <si>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</si>
  <si>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</si>
  <si>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</si>
  <si>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</si>
  <si>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</si>
  <si>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</si>
  <si>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</si>
  <si>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</si>
  <si>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</si>
  <si>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</si>
  <si>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</si>
  <si>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</si>
  <si>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</si>
  <si>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</si>
  <si>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</si>
  <si>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</si>
  <si>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</si>
  <si>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</si>
  <si>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</si>
  <si>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</si>
  <si>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</si>
  <si>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</si>
  <si>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</si>
  <si>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</si>
  <si>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</si>
  <si>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</si>
  <si>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</si>
  <si>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</si>
  <si>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</si>
  <si>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</si>
  <si>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</si>
  <si>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</si>
  <si>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</si>
  <si>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</si>
  <si>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</si>
  <si>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</si>
  <si>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</si>
  <si>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</si>
  <si>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</si>
  <si>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</si>
  <si>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</si>
  <si>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</si>
  <si>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</si>
  <si>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</si>
  <si>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</si>
  <si>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</si>
  <si>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</si>
  <si>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</si>
  <si>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</si>
  <si>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</si>
  <si>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</si>
  <si>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</si>
  <si>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</si>
  <si>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</si>
  <si>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</si>
  <si>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</si>
  <si>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</si>
  <si>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</si>
  <si>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</si>
  <si>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</si>
  <si>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</si>
  <si>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</si>
  <si>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</si>
  <si>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</si>
  <si>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</si>
  <si>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</si>
  <si>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</si>
  <si>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</si>
  <si>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</si>
  <si>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</si>
  <si>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</si>
  <si>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</si>
  <si>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</si>
  <si>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</si>
  <si>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</si>
  <si>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</si>
  <si>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</si>
  <si>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</si>
  <si>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</si>
  <si>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</si>
  <si>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</si>
  <si>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</si>
  <si>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</si>
  <si>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</si>
  <si>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</si>
  <si>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</si>
  <si>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</si>
  <si>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</si>
  <si>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</si>
  <si>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</si>
  <si>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</si>
  <si>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</si>
  <si>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</si>
  <si>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</si>
  <si>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</si>
  <si>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</si>
  <si>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</si>
  <si>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</si>
  <si>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</si>
  <si>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</si>
  <si>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</si>
  <si>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</si>
  <si>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</si>
  <si>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</si>
  <si>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</si>
  <si>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</si>
  <si>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</si>
  <si>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</si>
  <si>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</si>
  <si>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</si>
  <si>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</si>
  <si>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</si>
  <si>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</si>
  <si>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</si>
  <si>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</si>
  <si>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</si>
  <si>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</si>
  <si>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</si>
  <si>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</si>
  <si>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</si>
  <si>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</si>
  <si>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</si>
  <si>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</si>
  <si>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</si>
  <si>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</si>
  <si>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</si>
  <si>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</si>
  <si>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</si>
  <si>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</si>
  <si>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</si>
  <si>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</si>
  <si>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</si>
  <si>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</si>
  <si>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</si>
  <si>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</si>
  <si>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</si>
  <si>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</si>
  <si>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</si>
  <si>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</si>
  <si>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</si>
  <si>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</si>
  <si>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</si>
  <si>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</si>
  <si>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</si>
  <si>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</si>
  <si>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</si>
  <si>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</si>
  <si>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</si>
  <si>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</si>
  <si>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</si>
  <si>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</si>
  <si>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</si>
  <si>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</si>
  <si>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</si>
  <si>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</si>
  <si>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</si>
  <si>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</si>
  <si>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</si>
  <si>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</si>
  <si>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</si>
  <si>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</si>
  <si>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</si>
  <si>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</si>
  <si>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</si>
  <si>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</si>
  <si>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</si>
  <si>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</si>
  <si>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</si>
  <si>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</si>
  <si>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</si>
  <si>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</si>
  <si>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</si>
  <si>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</si>
  <si>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</si>
  <si>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</si>
  <si>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</si>
  <si>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</si>
  <si>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</si>
  <si>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</si>
  <si>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</si>
  <si>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</si>
  <si>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</si>
  <si>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</si>
  <si>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</si>
  <si>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</si>
  <si>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</si>
  <si>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</si>
  <si>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</si>
  <si>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</si>
  <si>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</si>
  <si>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</si>
  <si>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</si>
  <si>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</si>
  <si>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</si>
  <si>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</si>
  <si>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</si>
  <si>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</si>
  <si>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</si>
  <si>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</si>
  <si>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</si>
  <si>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</si>
  <si>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</si>
  <si>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</si>
  <si>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</si>
  <si>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</si>
  <si>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</si>
  <si>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</si>
  <si>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</si>
  <si>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</si>
  <si>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</si>
  <si>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</si>
  <si>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</si>
  <si>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</si>
  <si>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</si>
  <si>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</si>
  <si>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</si>
  <si>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</si>
  <si>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</si>
  <si>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</si>
  <si>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</si>
  <si>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</si>
  <si>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</si>
  <si>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</si>
  <si>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</si>
  <si>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</si>
  <si>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</si>
  <si>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</si>
  <si>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</si>
  <si>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</si>
  <si>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</si>
  <si>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</si>
  <si>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</si>
  <si>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</si>
  <si>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</si>
  <si>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</si>
  <si>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</si>
  <si>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</si>
  <si>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</si>
  <si>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</si>
  <si>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</si>
  <si>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</si>
  <si>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</si>
  <si>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</si>
  <si>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</si>
  <si>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</si>
  <si>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</si>
  <si>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</si>
  <si>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</si>
  <si>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</si>
  <si>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</si>
  <si>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</si>
  <si>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</si>
  <si>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</si>
  <si>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</si>
  <si>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</si>
  <si>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</si>
  <si>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</si>
  <si>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</si>
  <si>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</si>
  <si>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</si>
  <si>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</si>
  <si>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</si>
  <si>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</si>
  <si>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</si>
  <si>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</si>
  <si>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</si>
  <si>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</si>
  <si>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</si>
  <si>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</si>
  <si>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</si>
  <si>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</si>
  <si>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</si>
  <si>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</si>
  <si>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</si>
  <si>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</si>
  <si>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</si>
  <si>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</si>
  <si>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</si>
  <si>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</si>
  <si>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</si>
  <si>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</si>
  <si>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</si>
  <si>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</si>
  <si>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</si>
  <si>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</si>
  <si>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</si>
  <si>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</si>
  <si>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</si>
  <si>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</si>
  <si>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</si>
  <si>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</si>
  <si>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</si>
  <si>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</si>
  <si>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</si>
  <si>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</si>
  <si>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</si>
  <si>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</si>
  <si>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</si>
  <si>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</si>
  <si>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</si>
  <si>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</si>
  <si>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</si>
  <si>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</si>
  <si>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</si>
  <si>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</si>
  <si>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</si>
  <si>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</si>
  <si>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</si>
  <si>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</si>
  <si>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</si>
  <si>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</si>
  <si>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</si>
  <si>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</si>
  <si>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</si>
  <si>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</si>
  <si>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</si>
  <si>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</si>
  <si>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</si>
  <si>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</si>
  <si>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</si>
  <si>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</si>
  <si>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</si>
  <si>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</si>
  <si>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</si>
  <si>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</si>
  <si>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</si>
  <si>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</si>
  <si>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</si>
  <si>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</si>
  <si>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</si>
  <si>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</si>
  <si>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</si>
  <si>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</si>
  <si>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</si>
  <si>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</si>
  <si>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</si>
  <si>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</si>
  <si>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</si>
  <si>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</si>
  <si>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</si>
  <si>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</si>
  <si>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</si>
  <si>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</si>
  <si>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</si>
  <si>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</si>
  <si>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</si>
  <si>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</si>
  <si>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</si>
  <si>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</si>
  <si>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</si>
  <si>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</si>
  <si>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</si>
  <si>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</si>
  <si>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</si>
  <si>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</si>
  <si>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</si>
  <si>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</si>
  <si>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</si>
  <si>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</si>
  <si>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</si>
  <si>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</si>
  <si>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</si>
  <si>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</si>
  <si>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</si>
  <si>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</si>
  <si>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</si>
  <si>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</si>
  <si>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</si>
  <si>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</si>
  <si>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</si>
  <si>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</si>
  <si>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</si>
  <si>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</si>
  <si>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</si>
  <si>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</si>
  <si>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</si>
  <si>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</si>
  <si>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</si>
  <si>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</si>
  <si>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</si>
  <si>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</si>
  <si>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</si>
  <si>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</si>
  <si>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</si>
  <si>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</si>
  <si>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</si>
  <si>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</si>
  <si>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</si>
  <si>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</si>
  <si>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</si>
  <si>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</si>
  <si>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</si>
  <si>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</si>
  <si>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</si>
  <si>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</si>
  <si>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</si>
  <si>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</si>
  <si>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</si>
  <si>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</si>
  <si>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</si>
  <si>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</si>
  <si>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</si>
  <si>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</si>
  <si>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</si>
  <si>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</si>
  <si>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</si>
  <si>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</si>
  <si>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</si>
  <si>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</si>
  <si>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</si>
  <si>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</si>
  <si>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</si>
  <si>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</si>
  <si>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</si>
  <si>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</si>
  <si>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</si>
  <si>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</si>
  <si>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</si>
  <si>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</si>
  <si>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</si>
  <si>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</si>
  <si>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</si>
  <si>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</si>
  <si>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</si>
  <si>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</si>
  <si>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</si>
  <si>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</si>
  <si>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</si>
  <si>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</si>
  <si>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</si>
  <si>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</si>
  <si>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</si>
  <si>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</si>
  <si>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</si>
  <si>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</si>
  <si>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</si>
  <si>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</si>
  <si>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</si>
  <si>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</si>
  <si>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</si>
  <si>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</si>
  <si>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</si>
  <si>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</si>
  <si>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</si>
  <si>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</si>
  <si>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</si>
  <si>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</si>
  <si>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</si>
  <si>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</si>
  <si>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</si>
  <si>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</si>
  <si>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</si>
  <si>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</si>
  <si>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</si>
  <si>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</si>
  <si>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</si>
  <si>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</si>
  <si>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</si>
  <si>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</si>
  <si>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</si>
  <si>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</si>
  <si>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</si>
  <si>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</si>
  <si>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</si>
  <si>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</si>
  <si>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</si>
  <si>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</si>
  <si>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</si>
  <si>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</si>
  <si>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</si>
  <si>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</si>
  <si>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</si>
  <si>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</si>
  <si>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</si>
  <si>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</si>
  <si>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</si>
  <si>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</si>
  <si>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</si>
  <si>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</si>
  <si>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</si>
  <si>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</si>
  <si>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</si>
  <si>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</si>
  <si>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</si>
  <si>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</si>
  <si>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</si>
  <si>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</si>
  <si>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</si>
  <si>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</si>
  <si>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</si>
  <si>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</si>
  <si>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</si>
  <si>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</si>
  <si>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</si>
  <si>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</si>
  <si>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</si>
  <si>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</si>
  <si>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</si>
  <si>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</si>
  <si>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</si>
  <si>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</si>
  <si>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</si>
  <si>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</si>
  <si>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</si>
  <si>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</si>
  <si>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</si>
  <si>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</si>
  <si>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</si>
  <si>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</si>
  <si>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</si>
  <si>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</si>
  <si>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</si>
  <si>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</si>
  <si>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</si>
  <si>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</si>
  <si>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</si>
  <si>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</si>
  <si>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</si>
  <si>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</si>
  <si>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</si>
  <si>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</si>
  <si>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</si>
  <si>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</si>
  <si>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</si>
  <si>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</si>
  <si>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</si>
  <si>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</si>
  <si>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</si>
  <si>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</si>
  <si>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</si>
  <si>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</si>
  <si>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</si>
  <si>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</si>
  <si>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</si>
  <si>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</si>
  <si>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</si>
  <si>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</si>
  <si>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</si>
  <si>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</si>
  <si>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</si>
  <si>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</si>
  <si>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</si>
  <si>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</si>
  <si>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</si>
  <si>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</si>
  <si>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</si>
  <si>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</si>
  <si>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</si>
  <si>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</si>
  <si>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</si>
  <si>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</si>
  <si>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</si>
  <si>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</si>
  <si>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</si>
  <si>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</si>
  <si>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</si>
  <si>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</si>
  <si>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</si>
  <si>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</si>
  <si>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</si>
  <si>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</si>
  <si>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</si>
  <si>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</si>
  <si>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</si>
  <si>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</si>
  <si>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</si>
  <si>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</si>
  <si>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</si>
  <si>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</si>
  <si>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</si>
  <si>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</si>
  <si>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</si>
  <si>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</si>
  <si>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</si>
  <si>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</si>
  <si>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</si>
  <si>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</si>
  <si>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</si>
  <si>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</si>
  <si>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</si>
  <si>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</si>
  <si>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</si>
  <si>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</si>
  <si>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</si>
  <si>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</si>
  <si>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</si>
  <si>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</si>
  <si>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</si>
  <si>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</si>
  <si>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</si>
  <si>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</si>
  <si>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</si>
  <si>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</si>
  <si>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</si>
  <si>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</si>
  <si>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</si>
  <si>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</si>
  <si>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</si>
  <si>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</si>
  <si>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</si>
  <si>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</si>
  <si>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</si>
  <si>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</si>
  <si>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</si>
  <si>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</si>
  <si>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</si>
  <si>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</si>
  <si>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</si>
  <si>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</si>
  <si>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</si>
  <si>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</si>
  <si>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</si>
  <si>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</si>
  <si>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</si>
  <si>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</si>
  <si>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</si>
  <si>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</si>
  <si>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</si>
  <si>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</si>
  <si>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</si>
  <si>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</si>
  <si>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</si>
  <si>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</si>
  <si>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</si>
  <si>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</si>
  <si>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</si>
  <si>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</si>
  <si>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</si>
  <si>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</si>
  <si>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</si>
  <si>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</si>
  <si>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</si>
  <si>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</si>
  <si>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</si>
  <si>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</si>
  <si>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</si>
  <si>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</si>
  <si>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</si>
  <si>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</si>
  <si>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</si>
  <si>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</si>
  <si>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</si>
  <si>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</si>
  <si>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</si>
  <si>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</si>
  <si>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</si>
  <si>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</si>
  <si>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</si>
  <si>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</si>
  <si>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</si>
  <si>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</si>
  <si>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</si>
  <si>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</si>
  <si>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</si>
  <si>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</si>
  <si>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</si>
  <si>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</si>
  <si>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</si>
  <si>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</si>
  <si>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</si>
  <si>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</si>
  <si>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</si>
  <si>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</si>
  <si>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</si>
  <si>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</si>
  <si>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</si>
  <si>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</si>
  <si>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</si>
  <si>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</si>
  <si>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</si>
  <si>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</si>
  <si>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</si>
  <si>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</si>
  <si>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</si>
  <si>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</si>
  <si>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</si>
  <si>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</si>
  <si>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</si>
  <si>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</si>
  <si>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</si>
  <si>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</si>
  <si>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</si>
  <si>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</si>
  <si>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</si>
  <si>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</si>
  <si>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</si>
  <si>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</si>
  <si>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</si>
  <si>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</si>
  <si>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</si>
  <si>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</si>
  <si>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</si>
  <si>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</si>
  <si>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</si>
  <si>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</si>
  <si>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</si>
  <si>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</si>
  <si>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</si>
  <si>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</si>
  <si>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</si>
  <si>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</si>
  <si>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</si>
  <si>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</si>
  <si>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</si>
  <si>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</si>
  <si>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</si>
  <si>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</si>
  <si>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</si>
  <si>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</si>
  <si>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</si>
  <si>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</si>
  <si>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</si>
  <si>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</si>
  <si>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</si>
  <si>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</si>
  <si>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</si>
  <si>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</si>
  <si>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</si>
  <si>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</si>
  <si>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</si>
  <si>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</si>
  <si>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</si>
  <si>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</si>
  <si>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</si>
  <si>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</si>
  <si>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</si>
  <si>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</si>
  <si>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</si>
  <si>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</si>
  <si>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</si>
  <si>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</si>
  <si>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</si>
  <si>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</si>
  <si>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</si>
  <si>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</si>
  <si>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</si>
  <si>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</si>
  <si>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</si>
  <si>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</si>
  <si>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</si>
  <si>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</si>
  <si>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</si>
  <si>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</si>
  <si>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</si>
  <si>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</si>
  <si>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</si>
  <si>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</si>
  <si>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</si>
  <si>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</si>
  <si>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</si>
  <si>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</si>
  <si>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</si>
  <si>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</si>
  <si>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</si>
  <si>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</si>
  <si>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</si>
  <si>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</si>
  <si>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</si>
  <si>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</si>
  <si>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</si>
  <si>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</si>
  <si>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</si>
  <si>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</si>
  <si>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</si>
  <si>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</si>
  <si>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</si>
  <si>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</si>
  <si>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</si>
  <si>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</si>
  <si>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</si>
  <si>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</si>
  <si>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</si>
  <si>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</si>
  <si>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</si>
  <si>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</si>
  <si>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</si>
  <si>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</si>
  <si>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</si>
  <si>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</si>
  <si>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</si>
  <si>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</si>
  <si>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</si>
  <si>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</si>
  <si>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</si>
  <si>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</si>
  <si>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</si>
  <si>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</si>
  <si>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</si>
  <si>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</si>
  <si>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</si>
  <si>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</si>
  <si>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</si>
  <si>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</si>
  <si>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</si>
  <si>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</si>
  <si>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</si>
  <si>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</si>
  <si>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</si>
  <si>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</si>
  <si>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</si>
  <si>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</si>
  <si>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</si>
  <si>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</si>
  <si>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</si>
  <si>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</si>
  <si>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</si>
  <si>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</si>
  <si>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</si>
  <si>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</si>
  <si>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</si>
  <si>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</si>
  <si>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</si>
  <si>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</si>
  <si>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</si>
  <si>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</si>
  <si>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</si>
  <si>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</si>
  <si>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</si>
  <si>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</si>
  <si>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</si>
  <si>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</si>
  <si>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</si>
  <si>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</si>
  <si>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</si>
  <si>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</si>
  <si>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</si>
  <si>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</si>
  <si>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</si>
  <si>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</si>
  <si>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</si>
  <si>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</si>
  <si>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</si>
  <si>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</si>
  <si>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</si>
  <si>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</si>
  <si>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</si>
  <si>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</si>
  <si>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</si>
  <si>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</si>
  <si>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</si>
  <si>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</si>
  <si>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</si>
  <si>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</si>
  <si>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</si>
  <si>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</si>
  <si>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</si>
  <si>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</si>
  <si>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</si>
  <si>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</si>
  <si>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</si>
  <si>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</si>
  <si>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</si>
  <si>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</si>
  <si>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</si>
  <si>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</si>
  <si>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</si>
  <si>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</si>
  <si>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</si>
  <si>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</si>
  <si>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</si>
  <si>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</si>
  <si>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</si>
  <si>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</si>
  <si>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</si>
  <si>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</si>
  <si>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</si>
  <si>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</si>
  <si>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</si>
  <si>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</si>
  <si>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</si>
  <si>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</si>
  <si>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</si>
  <si>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</si>
  <si>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</si>
  <si>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</si>
  <si>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</si>
  <si>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</si>
  <si>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</si>
  <si>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</si>
  <si>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</si>
  <si>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</si>
  <si>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</si>
  <si>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</si>
  <si>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</si>
  <si>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</si>
  <si>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</si>
  <si>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</si>
  <si>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</si>
  <si>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</si>
  <si>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</si>
  <si>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</si>
  <si>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</si>
  <si>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</si>
  <si>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</si>
  <si>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</si>
  <si>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</si>
  <si>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</si>
  <si>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</si>
  <si>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</si>
  <si>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</si>
  <si>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</si>
  <si>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</si>
  <si>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</si>
  <si>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</si>
  <si>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</si>
  <si>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</si>
  <si>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</si>
  <si>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</si>
  <si>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</si>
  <si>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</si>
  <si>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</si>
  <si>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</si>
  <si>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</si>
  <si>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</si>
  <si>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</si>
  <si>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</si>
  <si>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</si>
  <si>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</si>
  <si>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</si>
  <si>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</si>
  <si>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</si>
  <si>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</si>
  <si>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</si>
  <si>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</si>
  <si>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</si>
  <si>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</si>
  <si>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</si>
  <si>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</si>
  <si>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</si>
  <si>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</si>
  <si>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</si>
  <si>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</si>
  <si>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</si>
  <si>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</si>
  <si>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</si>
  <si>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</si>
  <si>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</si>
  <si>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</si>
  <si>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</si>
  <si>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</si>
  <si>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</si>
  <si>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</si>
  <si>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</si>
  <si>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</si>
  <si>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</si>
  <si>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</si>
  <si>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</si>
  <si>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</si>
  <si>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</si>
  <si>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</si>
  <si>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</si>
  <si>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</si>
  <si>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</si>
  <si>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</si>
  <si>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</si>
  <si>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</si>
  <si>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</si>
  <si>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</si>
  <si>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</si>
  <si>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</si>
  <si>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</si>
  <si>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</si>
  <si>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</si>
  <si>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</si>
  <si>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</si>
  <si>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</si>
  <si>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</si>
  <si>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</si>
  <si>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</si>
  <si>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</si>
  <si>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</si>
  <si>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</si>
  <si>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</si>
  <si>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</si>
  <si>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</si>
  <si>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</si>
  <si>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</si>
  <si>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</si>
  <si>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</si>
  <si>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</si>
  <si>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</si>
  <si>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</si>
  <si>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</si>
  <si>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</si>
  <si>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</si>
  <si>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</si>
  <si>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</si>
  <si>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</si>
  <si>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</si>
  <si>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</si>
  <si>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</si>
  <si>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</si>
  <si>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</si>
  <si>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</si>
  <si>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</si>
  <si>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</si>
  <si>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</si>
  <si>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</si>
  <si>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</si>
  <si>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</si>
  <si>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</si>
  <si>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</si>
  <si>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</si>
  <si>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</si>
  <si>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</si>
  <si>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</si>
  <si>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</si>
  <si>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</si>
  <si>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</si>
  <si>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</si>
  <si>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</si>
  <si>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</si>
  <si>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</si>
  <si>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</si>
  <si>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</si>
  <si>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</si>
  <si>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</si>
  <si>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</si>
  <si>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</si>
  <si>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</si>
  <si>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</si>
  <si>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</si>
  <si>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</si>
  <si>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</si>
  <si>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</si>
  <si>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</si>
  <si>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</si>
  <si>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</si>
  <si>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</si>
  <si>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</si>
  <si>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</si>
  <si>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</si>
  <si>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</si>
  <si>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</si>
  <si>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</si>
  <si>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</si>
  <si>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</si>
  <si>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</si>
  <si>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</si>
  <si>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</si>
  <si>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</si>
  <si>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</si>
  <si>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</si>
  <si>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</si>
  <si>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</si>
  <si>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</si>
  <si>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</si>
  <si>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</si>
  <si>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</si>
  <si>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</si>
  <si>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</si>
  <si>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</si>
  <si>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</si>
  <si>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</si>
  <si>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</si>
  <si>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</si>
  <si>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</si>
  <si>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</si>
  <si>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</si>
  <si>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</si>
  <si>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</si>
  <si>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</si>
  <si>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</si>
  <si>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</si>
  <si>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</si>
  <si>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</si>
  <si>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</si>
  <si>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</si>
  <si>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</si>
  <si>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</si>
  <si>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</si>
  <si>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</si>
  <si>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</si>
  <si>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</si>
  <si>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</si>
  <si>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</si>
  <si>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</si>
  <si>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</si>
  <si>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</si>
  <si>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</si>
  <si>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</si>
  <si>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</si>
  <si>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</si>
  <si>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</si>
  <si>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</si>
  <si>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</si>
  <si>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</si>
  <si>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</si>
  <si>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</si>
  <si>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</si>
  <si>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</si>
  <si>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</si>
  <si>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</si>
  <si>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</si>
  <si>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</si>
  <si>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</si>
  <si>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</si>
  <si>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</si>
  <si>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</si>
  <si>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</si>
  <si>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</si>
  <si>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</si>
  <si>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</si>
  <si>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</si>
  <si>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</si>
  <si>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</si>
  <si>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</si>
  <si>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</si>
  <si>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</si>
  <si>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</si>
  <si>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</si>
  <si>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</si>
  <si>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</si>
  <si>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</si>
  <si>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</si>
  <si>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</si>
  <si>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</si>
  <si>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</si>
  <si>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</si>
  <si>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</si>
  <si>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</si>
  <si>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</si>
  <si>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</si>
  <si>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</si>
  <si>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</si>
  <si>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</si>
  <si>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</si>
  <si>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</si>
  <si>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</si>
  <si>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</si>
  <si>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</si>
  <si>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</si>
  <si>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</si>
  <si>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</si>
  <si>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</si>
  <si>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</si>
  <si>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</si>
  <si>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</si>
  <si>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</si>
  <si>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</si>
  <si>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</si>
  <si>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</si>
  <si>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</si>
  <si>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</si>
  <si>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</si>
  <si>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</si>
  <si>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</si>
  <si>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</si>
  <si>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</si>
  <si>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</si>
  <si>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</si>
  <si>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</si>
  <si>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</si>
  <si>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</si>
  <si>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</si>
  <si>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</si>
  <si>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</si>
  <si>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</si>
  <si>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</si>
  <si>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</si>
  <si>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</si>
  <si>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</si>
  <si>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</si>
  <si>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</si>
  <si>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</si>
  <si>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</si>
  <si>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</si>
  <si>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</si>
  <si>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</si>
  <si>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</si>
  <si>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</si>
  <si>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</si>
  <si>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</si>
  <si>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</si>
  <si>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</si>
  <si>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</si>
  <si>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</si>
  <si>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</si>
  <si>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</si>
  <si>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</si>
  <si>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</si>
  <si>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</si>
  <si>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</si>
  <si>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</si>
  <si>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</si>
  <si>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</si>
  <si>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</si>
  <si>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</si>
  <si>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</si>
  <si>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</si>
  <si>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</si>
  <si>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</si>
  <si>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</si>
  <si>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</si>
  <si>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</si>
  <si>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</si>
  <si>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</si>
  <si>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</si>
  <si>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</si>
  <si>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</si>
  <si>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</si>
  <si>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</si>
  <si>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</si>
  <si>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</si>
  <si>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</si>
  <si>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</si>
  <si>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</si>
  <si>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</si>
  <si>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</si>
  <si>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</si>
  <si>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</si>
  <si>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</si>
  <si>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</si>
  <si>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</si>
  <si>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</si>
  <si>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</si>
  <si>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</si>
  <si>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</si>
  <si>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</si>
  <si>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</si>
  <si>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</si>
  <si>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</si>
  <si>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</si>
  <si>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</si>
  <si>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</si>
  <si>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</si>
  <si>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</si>
  <si>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</si>
  <si>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</si>
  <si>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</si>
  <si>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</si>
  <si>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</si>
  <si>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</si>
  <si>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</si>
  <si>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</si>
  <si>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</si>
  <si>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</si>
  <si>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</si>
  <si>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</si>
  <si>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</si>
  <si>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</si>
  <si>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</si>
  <si>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</si>
  <si>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</si>
  <si>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</si>
  <si>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</si>
  <si>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</si>
  <si>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</si>
  <si>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</si>
  <si>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</si>
  <si>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</si>
  <si>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</si>
  <si>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</si>
  <si>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</si>
  <si>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</si>
  <si>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</si>
  <si>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</si>
  <si>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</si>
  <si>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</si>
  <si>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</si>
  <si>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</si>
  <si>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</si>
  <si>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</si>
  <si>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</si>
  <si>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</si>
  <si>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</si>
  <si>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</si>
  <si>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</si>
  <si>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</si>
  <si>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</si>
  <si>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</si>
  <si>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</si>
  <si>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</si>
  <si>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</si>
  <si>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</si>
  <si>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</si>
  <si>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</si>
  <si>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</si>
  <si>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</si>
  <si>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</si>
  <si>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</si>
  <si>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</si>
  <si>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</si>
  <si>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</si>
  <si>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</si>
  <si>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</si>
  <si>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</si>
  <si>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</si>
  <si>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</si>
  <si>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</si>
  <si>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</si>
  <si>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</si>
  <si>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</si>
  <si>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</si>
  <si>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</si>
  <si>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</si>
  <si>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</si>
  <si>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</si>
  <si>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</si>
  <si>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</si>
  <si>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</si>
  <si>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</si>
  <si>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</si>
  <si>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</si>
  <si>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</si>
  <si>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</si>
  <si>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</si>
  <si>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</si>
  <si>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</si>
  <si>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</si>
  <si>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</si>
  <si>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</si>
  <si>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</si>
  <si>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</si>
  <si>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</si>
  <si>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</si>
  <si>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</si>
  <si>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</si>
  <si>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</si>
  <si>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</si>
  <si>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</si>
  <si>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</si>
  <si>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</si>
  <si>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</si>
  <si>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</si>
  <si>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</si>
  <si>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</si>
  <si>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</si>
  <si>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</si>
  <si>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</si>
  <si>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</si>
  <si>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</si>
  <si>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</si>
  <si>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</si>
  <si>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</si>
  <si>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</si>
  <si>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</si>
  <si>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</si>
  <si>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</si>
  <si>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</si>
  <si>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</si>
  <si>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</si>
  <si>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</si>
  <si>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</si>
  <si>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</si>
  <si>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</si>
  <si>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</si>
  <si>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</si>
  <si>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</si>
  <si>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</si>
  <si>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</si>
  <si>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</si>
  <si>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</si>
  <si>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</si>
  <si>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</si>
  <si>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</si>
  <si>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</si>
  <si>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</si>
  <si>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</si>
  <si>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</si>
  <si>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</si>
  <si>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</si>
  <si>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</si>
  <si>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</si>
  <si>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</si>
  <si>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</si>
  <si>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</si>
  <si>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</si>
  <si>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</si>
  <si>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</si>
  <si>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</si>
  <si>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</si>
  <si>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</si>
  <si>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</si>
  <si>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</si>
  <si>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</si>
  <si>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</si>
  <si>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</si>
  <si>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</si>
  <si>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</si>
  <si>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</si>
  <si>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</si>
  <si>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</si>
  <si>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</si>
  <si>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</si>
  <si>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</si>
  <si>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</si>
  <si>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</si>
  <si>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</si>
  <si>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</si>
  <si>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</si>
  <si>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</si>
  <si>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</si>
  <si>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</si>
  <si>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</si>
  <si>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</si>
  <si>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</si>
  <si>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</si>
  <si>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</si>
  <si>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</si>
  <si>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</si>
  <si>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</si>
  <si>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</si>
  <si>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</si>
  <si>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</si>
  <si>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</si>
  <si>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</si>
  <si>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</si>
  <si>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</si>
  <si>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</si>
  <si>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</si>
  <si>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</si>
  <si>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</si>
  <si>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</si>
  <si>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</si>
  <si>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</si>
  <si>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</si>
  <si>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</si>
  <si>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</si>
  <si>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</si>
  <si>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</si>
  <si>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</si>
  <si>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</si>
  <si>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</si>
  <si>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</si>
  <si>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</si>
  <si>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</si>
  <si>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</si>
  <si>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</si>
  <si>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</si>
  <si>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</si>
  <si>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</si>
  <si>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</si>
  <si>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</si>
  <si>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</si>
  <si>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</si>
  <si>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</si>
  <si>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</si>
  <si>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</si>
  <si>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</si>
  <si>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</si>
  <si>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</si>
  <si>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</si>
  <si>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</si>
  <si>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</si>
  <si>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</si>
  <si>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</si>
  <si>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</si>
  <si>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</si>
  <si>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</si>
  <si>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</si>
  <si>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</si>
  <si>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</si>
  <si>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</si>
  <si>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</si>
  <si>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</si>
  <si>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</si>
  <si>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</si>
  <si>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</si>
  <si>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</si>
  <si>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</si>
  <si>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</si>
  <si>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</si>
  <si>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</si>
  <si>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</si>
  <si>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</si>
  <si>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</si>
  <si>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</si>
  <si>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</si>
  <si>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</si>
  <si>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</si>
  <si>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</si>
  <si>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</si>
  <si>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</si>
  <si>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</si>
  <si>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</si>
  <si>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</si>
  <si>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</si>
  <si>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</si>
  <si>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</si>
  <si>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</si>
  <si>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</si>
  <si>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</si>
  <si>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</si>
  <si>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</si>
  <si>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</si>
  <si>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</si>
  <si>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</si>
  <si>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</si>
  <si>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</si>
  <si>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</si>
  <si>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</si>
  <si>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</si>
  <si>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</si>
  <si>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</si>
  <si>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</si>
  <si>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</si>
  <si>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</si>
  <si>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</si>
  <si>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</si>
  <si>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</si>
  <si>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</si>
  <si>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</si>
  <si>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</si>
  <si>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</si>
  <si>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</si>
  <si>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</si>
  <si>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</si>
  <si>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</si>
  <si>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</si>
  <si>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</si>
  <si>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</si>
  <si>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</si>
  <si>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</si>
  <si>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</si>
  <si>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</si>
  <si>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</si>
  <si>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</si>
  <si>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</si>
  <si>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</si>
  <si>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</si>
  <si>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</si>
  <si>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</si>
  <si>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</si>
  <si>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</si>
  <si>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</si>
  <si>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</si>
  <si>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</si>
  <si>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</si>
  <si>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</si>
  <si>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</si>
  <si>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</si>
  <si>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</si>
  <si>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</si>
  <si>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</si>
  <si>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</si>
  <si>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</si>
  <si>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</si>
  <si>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</si>
  <si>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</si>
  <si>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</si>
  <si>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</si>
  <si>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</si>
  <si>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</si>
  <si>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</si>
  <si>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</si>
  <si>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</si>
  <si>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</si>
  <si>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</si>
  <si>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</si>
  <si>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</si>
  <si>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</si>
  <si>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</si>
  <si>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</si>
  <si>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</si>
  <si>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</si>
  <si>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</si>
  <si>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</si>
  <si>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</si>
  <si>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</si>
  <si>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</si>
  <si>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</si>
  <si>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</si>
  <si>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</si>
  <si>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</si>
  <si>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</si>
  <si>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</si>
  <si>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</si>
  <si>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</si>
  <si>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</si>
  <si>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</si>
  <si>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</si>
  <si>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</si>
  <si>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</si>
  <si>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</si>
  <si>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</si>
  <si>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</si>
  <si>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</si>
  <si>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</si>
  <si>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</si>
  <si>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</si>
  <si>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</si>
  <si>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</si>
  <si>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</si>
  <si>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</si>
  <si>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</si>
  <si>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</si>
  <si>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</si>
  <si>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</si>
  <si>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</si>
  <si>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</si>
  <si>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</si>
  <si>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</si>
  <si>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</si>
  <si>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</si>
  <si>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</si>
  <si>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</si>
  <si>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</si>
  <si>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</si>
  <si>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</si>
  <si>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</si>
  <si>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</si>
  <si>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</si>
  <si>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</si>
  <si>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</si>
  <si>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</si>
  <si>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</si>
  <si>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</si>
  <si>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</si>
  <si>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</si>
  <si>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</si>
  <si>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</si>
  <si>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</si>
  <si>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</si>
  <si>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</si>
  <si>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</si>
  <si>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</si>
  <si>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</si>
  <si>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</si>
  <si>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</si>
  <si>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</si>
  <si>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</si>
  <si>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</si>
  <si>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</si>
  <si>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</si>
  <si>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</si>
  <si>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</si>
  <si>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</si>
  <si>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</si>
  <si>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</si>
  <si>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</si>
  <si>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</si>
  <si>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</si>
  <si>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</si>
  <si>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</si>
  <si>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</si>
  <si>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</si>
  <si>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</si>
  <si>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</si>
  <si>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</si>
  <si>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</si>
  <si>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</si>
  <si>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</si>
  <si>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</si>
  <si>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</si>
  <si>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</si>
  <si>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</si>
  <si>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</si>
  <si>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</si>
  <si>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</si>
  <si>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</si>
  <si>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</si>
  <si>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</si>
  <si>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</si>
  <si>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</si>
  <si>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</si>
  <si>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</si>
  <si>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</si>
  <si>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</si>
  <si>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</si>
  <si>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</si>
  <si>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</si>
  <si>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</si>
  <si>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</si>
  <si>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</si>
  <si>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</si>
  <si>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</si>
  <si>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</si>
  <si>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</si>
  <si>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</si>
  <si>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</si>
  <si>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</si>
  <si>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</si>
  <si>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</si>
  <si>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</si>
  <si>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</si>
  <si>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</si>
  <si>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</si>
  <si>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</si>
  <si>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</si>
  <si>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</si>
  <si>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</si>
  <si>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</si>
  <si>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</si>
  <si>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</si>
  <si>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</si>
  <si>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</si>
  <si>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</si>
  <si>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</si>
  <si>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</si>
  <si>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</si>
  <si>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</si>
  <si>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</si>
  <si>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</si>
  <si>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</si>
  <si>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</si>
  <si>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</si>
  <si>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</si>
  <si>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</si>
  <si>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</si>
  <si>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</si>
  <si>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</si>
  <si>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</si>
  <si>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</si>
  <si>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</si>
  <si>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</si>
  <si>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</si>
  <si>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</si>
  <si>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</si>
  <si>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</si>
  <si>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</si>
  <si>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</si>
  <si>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</si>
  <si>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</si>
  <si>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</si>
  <si>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</si>
  <si>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</si>
  <si>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</si>
  <si>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</si>
  <si>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</si>
  <si>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</si>
  <si>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</si>
  <si>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</si>
  <si>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</si>
  <si>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</si>
  <si>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</si>
  <si>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</si>
  <si>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</si>
  <si>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</si>
  <si>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</si>
  <si>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</si>
  <si>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</si>
  <si>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</si>
  <si>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</si>
  <si>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</si>
  <si>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</si>
  <si>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</si>
  <si>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</si>
  <si>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</si>
  <si>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</si>
  <si>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</si>
  <si>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</si>
  <si>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</si>
  <si>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</si>
  <si>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</si>
  <si>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</si>
  <si>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</si>
  <si>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</si>
  <si>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</si>
  <si>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</si>
  <si>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</si>
  <si>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</si>
  <si>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</si>
  <si>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</si>
  <si>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</si>
  <si>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</si>
  <si>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</si>
  <si>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</si>
  <si>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</si>
  <si>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</si>
  <si>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</si>
  <si>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</si>
  <si>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</si>
  <si>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</si>
  <si>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</si>
  <si>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</si>
  <si>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</si>
  <si>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</si>
  <si>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</si>
  <si>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</si>
  <si>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</si>
  <si>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</si>
  <si>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</si>
  <si>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</si>
  <si>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</si>
  <si>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</si>
  <si>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</si>
  <si>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</si>
  <si>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</si>
  <si>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</si>
  <si>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</si>
  <si>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</si>
  <si>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</si>
  <si>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</si>
  <si>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</si>
  <si>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</si>
  <si>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</si>
  <si>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</si>
  <si>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</si>
  <si>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</si>
  <si>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</si>
  <si>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</si>
  <si>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</si>
  <si>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</si>
  <si>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</si>
  <si>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</si>
  <si>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</si>
  <si>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</si>
  <si>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</si>
  <si>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</si>
  <si>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</si>
  <si>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</si>
  <si>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</si>
  <si>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</si>
  <si>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</si>
  <si>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</si>
  <si>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</si>
  <si>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</si>
  <si>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</si>
  <si>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</si>
  <si>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</si>
  <si>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</si>
  <si>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</si>
  <si>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</si>
  <si>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</si>
  <si>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</si>
  <si>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</si>
  <si>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</si>
  <si>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</si>
  <si>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</si>
  <si>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</si>
  <si>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</si>
  <si>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</si>
  <si>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</si>
  <si>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</si>
  <si>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</si>
  <si>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</si>
  <si>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</si>
  <si>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</si>
  <si>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</si>
  <si>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</si>
  <si>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</si>
  <si>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</si>
  <si>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</si>
  <si>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</si>
  <si>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</si>
  <si>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</si>
  <si>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</si>
  <si>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</si>
  <si>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</si>
  <si>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</si>
  <si>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</si>
  <si>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</si>
  <si>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</si>
  <si>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</si>
  <si>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</si>
  <si>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</si>
  <si>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</si>
  <si>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</si>
  <si>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</si>
  <si>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</si>
  <si>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</si>
  <si>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</si>
  <si>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</si>
  <si>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</si>
  <si>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</si>
  <si>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</si>
  <si>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</si>
  <si>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</si>
  <si>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</si>
  <si>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</si>
  <si>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</si>
  <si>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</si>
  <si>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</si>
  <si>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</si>
  <si>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</si>
  <si>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</si>
  <si>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</si>
  <si>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</si>
  <si>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</si>
  <si>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</si>
  <si>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</si>
  <si>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</si>
  <si>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</si>
  <si>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</si>
  <si>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</si>
  <si>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</si>
  <si>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</si>
  <si>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</si>
  <si>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</si>
  <si>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</si>
  <si>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</si>
  <si>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</si>
  <si>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</si>
  <si>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</si>
  <si>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</si>
  <si>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</si>
  <si>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</si>
  <si>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</si>
  <si>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</si>
  <si>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</si>
  <si>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</si>
  <si>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</si>
  <si>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</si>
  <si>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</si>
  <si>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</si>
  <si>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</si>
  <si>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</si>
  <si>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</si>
  <si>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</si>
  <si>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</si>
  <si>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</si>
  <si>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</si>
  <si>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</si>
  <si>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</si>
  <si>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</si>
  <si>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</si>
  <si>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</si>
  <si>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</si>
  <si>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</si>
  <si>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</si>
  <si>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</si>
  <si>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</si>
  <si>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</si>
  <si>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</si>
  <si>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</si>
  <si>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</si>
  <si>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</si>
  <si>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</si>
  <si>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</si>
  <si>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</si>
  <si>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</si>
  <si>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</si>
  <si>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</si>
  <si>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</si>
  <si>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</si>
  <si>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</si>
  <si>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</si>
  <si>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</si>
  <si>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</si>
  <si>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</si>
  <si>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</si>
  <si>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</si>
  <si>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</si>
  <si>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</si>
  <si>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</si>
  <si>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</si>
  <si>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</si>
  <si>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</si>
  <si>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</si>
  <si>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</si>
  <si>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</si>
  <si>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</si>
  <si>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</si>
  <si>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</si>
  <si>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</si>
  <si>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</si>
  <si>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</si>
  <si>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</si>
  <si>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</si>
  <si>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</si>
  <si>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</si>
  <si>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</si>
  <si>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</si>
  <si>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</si>
  <si>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</si>
  <si>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</si>
  <si>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</si>
  <si>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</si>
  <si>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</si>
  <si>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</si>
  <si>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</si>
  <si>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</si>
  <si>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</si>
  <si>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</si>
  <si>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</si>
  <si>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</si>
  <si>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</si>
  <si>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</si>
  <si>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</si>
  <si>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</si>
  <si>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</si>
  <si>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</si>
  <si>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</si>
  <si>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</si>
  <si>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</si>
  <si>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</si>
  <si>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</si>
  <si>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</si>
  <si>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</si>
  <si>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</si>
  <si>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</si>
  <si>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</si>
  <si>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</si>
  <si>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</si>
  <si>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</si>
  <si>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</si>
  <si>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</si>
  <si>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</si>
  <si>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</si>
  <si>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</si>
  <si>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</si>
  <si>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</si>
  <si>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</si>
  <si>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</si>
  <si>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</si>
  <si>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</si>
  <si>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</si>
  <si>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</si>
  <si>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</si>
  <si>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</si>
  <si>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</si>
  <si>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</si>
  <si>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</si>
  <si>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</si>
  <si>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</si>
  <si>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</si>
  <si>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</si>
  <si>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</si>
  <si>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</si>
  <si>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</si>
  <si>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</si>
  <si>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</si>
  <si>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</si>
  <si>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</si>
  <si>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</si>
  <si>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</si>
  <si>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</si>
  <si>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</si>
  <si>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</si>
  <si>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</si>
  <si>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</si>
  <si>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</si>
  <si>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</si>
  <si>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</si>
  <si>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</si>
  <si>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</si>
  <si>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</si>
  <si>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</si>
  <si>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</si>
  <si>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</si>
  <si>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</si>
  <si>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</si>
  <si>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</si>
  <si>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</si>
  <si>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</si>
  <si>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</si>
  <si>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</si>
  <si>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</si>
  <si>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</si>
  <si>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</si>
  <si>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</si>
  <si>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</si>
  <si>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</si>
  <si>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</si>
  <si>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</si>
  <si>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</si>
  <si>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</si>
  <si>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</si>
  <si>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</si>
  <si>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</si>
  <si>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</si>
  <si>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</si>
  <si>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</si>
  <si>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</si>
  <si>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</si>
  <si>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</si>
  <si>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</si>
  <si>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</si>
  <si>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</si>
  <si>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</si>
  <si>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</si>
  <si>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</si>
  <si>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</si>
  <si>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</si>
  <si>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</si>
  <si>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</si>
  <si>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</si>
  <si>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</si>
  <si>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</si>
  <si>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</si>
  <si>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</si>
  <si>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</si>
  <si>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</si>
  <si>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</si>
  <si>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</si>
  <si>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</si>
  <si>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</si>
  <si>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</si>
  <si>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</si>
  <si>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</si>
  <si>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</si>
  <si>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</si>
  <si>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</si>
  <si>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</si>
  <si>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</si>
  <si>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</si>
  <si>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</si>
  <si>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</si>
  <si>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</si>
  <si>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</si>
  <si>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</si>
  <si>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</si>
  <si>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</si>
  <si>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</si>
  <si>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</si>
  <si>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</si>
  <si>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</si>
  <si>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</si>
  <si>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</si>
  <si>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</si>
  <si>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</si>
  <si>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</si>
  <si>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</si>
  <si>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</si>
  <si>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</si>
  <si>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</si>
  <si>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</si>
  <si>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</si>
  <si>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</si>
  <si>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</si>
  <si>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</si>
  <si>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</si>
  <si>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</si>
  <si>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</si>
  <si>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</si>
  <si>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</si>
  <si>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</si>
  <si>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</si>
  <si>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</si>
  <si>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</si>
  <si>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</si>
  <si>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</si>
  <si>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</si>
  <si>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</si>
  <si>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</si>
  <si>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</si>
  <si>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</si>
  <si>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</si>
  <si>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</si>
  <si>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</si>
  <si>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</si>
  <si>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</si>
  <si>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</si>
  <si>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</si>
  <si>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</si>
  <si>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</si>
  <si>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</si>
  <si>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</si>
  <si>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</si>
  <si>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</si>
  <si>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</si>
  <si>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</si>
  <si>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</si>
  <si>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</si>
  <si>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</si>
  <si>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</si>
  <si>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</si>
  <si>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</si>
  <si>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</si>
  <si>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</si>
  <si>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</si>
  <si>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</si>
  <si>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</si>
  <si>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</si>
  <si>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</si>
  <si>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</si>
  <si>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</si>
  <si>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</si>
  <si>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</si>
  <si>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</si>
  <si>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</si>
  <si>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</si>
  <si>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</si>
  <si>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</si>
  <si>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</si>
  <si>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</si>
  <si>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</si>
  <si>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</si>
  <si>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</si>
  <si>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</si>
  <si>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</si>
  <si>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</si>
  <si>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</si>
  <si>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</si>
  <si>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</si>
  <si>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</si>
  <si>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</si>
  <si>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</si>
  <si>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</si>
  <si>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</si>
  <si>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</si>
  <si>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</si>
  <si>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</si>
  <si>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</si>
  <si>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</si>
  <si>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</si>
  <si>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</si>
  <si>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</si>
  <si>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</si>
  <si>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</si>
  <si>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</si>
  <si>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</si>
  <si>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</si>
  <si>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</si>
  <si>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</si>
  <si>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</si>
  <si>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</si>
  <si>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</si>
  <si>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</si>
  <si>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</si>
  <si>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</si>
  <si>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</si>
  <si>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</si>
  <si>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</si>
  <si>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</si>
  <si>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</si>
  <si>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</si>
  <si>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</si>
  <si>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</si>
  <si>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</si>
  <si>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</si>
  <si>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</si>
  <si>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</si>
  <si>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</si>
  <si>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</si>
  <si>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</si>
  <si>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</si>
  <si>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</si>
  <si>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</si>
  <si>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</si>
  <si>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</si>
  <si>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</si>
  <si>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</si>
  <si>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</si>
  <si>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</si>
  <si>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</si>
  <si>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</si>
  <si>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</si>
  <si>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</si>
  <si>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</si>
  <si>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</si>
  <si>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</si>
  <si>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</si>
  <si>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</si>
  <si>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</si>
  <si>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</si>
  <si>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</si>
  <si>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</si>
  <si>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</si>
  <si>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</si>
  <si>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</si>
  <si>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</si>
  <si>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</si>
  <si>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</si>
  <si>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</si>
  <si>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</si>
  <si>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</si>
  <si>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</si>
  <si>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</si>
  <si>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</si>
  <si>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</si>
  <si>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</si>
  <si>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</si>
  <si>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</si>
  <si>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</si>
  <si>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</si>
  <si>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</si>
  <si>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</si>
  <si>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</si>
  <si>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</si>
  <si>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</si>
  <si>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</si>
  <si>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</si>
  <si>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</si>
  <si>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</si>
  <si>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</si>
  <si>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</si>
  <si>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</si>
  <si>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</si>
  <si>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</si>
  <si>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</si>
  <si>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</si>
  <si>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</si>
  <si>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</si>
  <si>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</si>
  <si>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</si>
  <si>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</si>
  <si>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</si>
  <si>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</si>
  <si>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</si>
  <si>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</si>
  <si>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</si>
  <si>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</si>
  <si>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</si>
  <si>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</si>
  <si>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</si>
  <si>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</si>
  <si>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</si>
  <si>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</si>
  <si>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</si>
  <si>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</si>
  <si>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</si>
  <si>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</si>
  <si>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</si>
  <si>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</si>
  <si>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</si>
  <si>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</si>
  <si>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</si>
  <si>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</si>
  <si>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</si>
  <si>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</si>
  <si>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</si>
  <si>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</si>
  <si>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</si>
  <si>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</si>
  <si>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</si>
  <si>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</si>
  <si>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</si>
  <si>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</si>
  <si>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</si>
  <si>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</si>
  <si>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</si>
  <si>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</si>
  <si>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</si>
  <si>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</si>
  <si>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</si>
  <si>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</si>
  <si>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</si>
  <si>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</si>
  <si>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</si>
  <si>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</si>
  <si>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</si>
  <si>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</si>
  <si>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</si>
  <si>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</si>
  <si>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</si>
  <si>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</si>
  <si>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</si>
  <si>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</si>
  <si>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</si>
  <si>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</si>
  <si>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</si>
  <si>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</si>
  <si>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</si>
  <si>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</si>
  <si>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</si>
  <si>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</si>
  <si>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</si>
  <si>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</si>
  <si>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</si>
  <si>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</si>
  <si>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</si>
  <si>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</si>
  <si>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</si>
  <si>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</si>
  <si>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</si>
  <si>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</si>
  <si>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</si>
  <si>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</si>
  <si>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</si>
  <si>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</si>
  <si>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</si>
  <si>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</si>
  <si>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</si>
  <si>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</si>
  <si>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</si>
  <si>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</si>
  <si>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</si>
  <si>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</si>
  <si>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</si>
  <si>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</si>
  <si>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</si>
  <si>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</si>
  <si>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</si>
  <si>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</si>
  <si>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</si>
  <si>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</si>
  <si>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</si>
  <si>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</si>
  <si>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</si>
  <si>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</si>
  <si>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</si>
  <si>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</si>
  <si>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</si>
  <si>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</si>
  <si>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</si>
  <si>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</si>
  <si>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</si>
  <si>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</si>
  <si>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</si>
  <si>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</si>
  <si>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</si>
  <si>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</si>
  <si>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</si>
  <si>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</si>
  <si>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</si>
  <si>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</si>
  <si>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</si>
  <si>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</si>
  <si>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</si>
  <si>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</si>
  <si>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</si>
  <si>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</si>
  <si>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</si>
  <si>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</si>
  <si>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</si>
  <si>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</si>
  <si>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</si>
  <si>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</si>
  <si>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</si>
  <si>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</si>
  <si>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</si>
  <si>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</si>
  <si>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</si>
  <si>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</si>
  <si>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</si>
  <si>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</si>
  <si>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</si>
  <si>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</si>
  <si>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</si>
  <si>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</si>
  <si>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</si>
  <si>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</si>
  <si>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</si>
  <si>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</si>
  <si>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</si>
  <si>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</si>
  <si>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</si>
  <si>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</si>
  <si>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</si>
  <si>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</si>
  <si>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</si>
  <si>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</si>
  <si>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</si>
  <si>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</si>
  <si>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</si>
  <si>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</si>
  <si>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</si>
  <si>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</si>
  <si>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</si>
  <si>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</si>
  <si>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</si>
  <si>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</si>
  <si>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</si>
  <si>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</si>
  <si>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</si>
  <si>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</si>
  <si>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</si>
  <si>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</si>
  <si>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</si>
  <si>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</si>
  <si>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</si>
  <si>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</si>
  <si>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</si>
  <si>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</si>
  <si>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</si>
  <si>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</si>
  <si>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</si>
  <si>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</si>
  <si>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</si>
  <si>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</si>
  <si>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</si>
  <si>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</si>
  <si>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</si>
  <si>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</si>
  <si>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</si>
  <si>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</si>
  <si>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</si>
  <si>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</si>
  <si>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</si>
  <si>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</si>
  <si>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</si>
  <si>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</si>
  <si>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</si>
  <si>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</si>
  <si>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</si>
  <si>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</si>
  <si>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</si>
  <si>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</si>
  <si>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</si>
  <si>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</si>
  <si>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</si>
  <si>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</si>
  <si>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</si>
  <si>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</si>
  <si>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</si>
  <si>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</si>
  <si>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</si>
  <si>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</si>
  <si>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</si>
  <si>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</si>
  <si>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</si>
  <si>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</si>
  <si>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</si>
  <si>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</si>
  <si>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</si>
  <si>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</si>
  <si>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</si>
  <si>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</si>
  <si>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</si>
  <si>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</si>
  <si>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</si>
  <si>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</si>
  <si>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</si>
  <si>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</si>
  <si>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</si>
  <si>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</si>
  <si>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</si>
  <si>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</si>
  <si>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</si>
  <si>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</si>
  <si>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</si>
  <si>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</si>
  <si>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</si>
  <si>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</si>
  <si>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</si>
  <si>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</si>
  <si>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</si>
  <si>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</si>
  <si>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</si>
  <si>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</si>
  <si>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</si>
  <si>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</si>
  <si>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</si>
  <si>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</si>
  <si>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</si>
  <si>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</si>
  <si>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</si>
  <si>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</si>
  <si>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</si>
  <si>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</si>
  <si>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</si>
  <si>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</si>
  <si>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</si>
  <si>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</si>
  <si>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</si>
  <si>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</si>
  <si>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</si>
  <si>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</si>
  <si>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</si>
  <si>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</si>
  <si>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</si>
  <si>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</si>
  <si>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</si>
  <si>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</si>
  <si>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</si>
  <si>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</si>
  <si>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</si>
  <si>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</si>
  <si>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</si>
  <si>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</si>
  <si>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</si>
  <si>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</si>
  <si>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</si>
  <si>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</si>
  <si>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</si>
  <si>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</si>
  <si>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</si>
  <si>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</si>
  <si>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</si>
  <si>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</si>
  <si>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</si>
  <si>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</si>
  <si>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</si>
  <si>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</si>
  <si>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</si>
  <si>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</si>
  <si>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</si>
  <si>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</si>
  <si>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</si>
  <si>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</si>
  <si>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</si>
  <si>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</si>
  <si>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</si>
  <si>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</si>
  <si>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</si>
  <si>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</si>
  <si>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</si>
  <si>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</si>
  <si>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</si>
  <si>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</si>
  <si>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</si>
  <si>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</si>
  <si>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</si>
  <si>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</si>
  <si>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</si>
  <si>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</si>
  <si>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</si>
  <si>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</si>
  <si>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</si>
  <si>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</si>
  <si>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</si>
  <si>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</si>
  <si>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</si>
  <si>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</si>
  <si>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</si>
  <si>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</si>
  <si>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</si>
  <si>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</si>
  <si>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</si>
  <si>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</si>
  <si>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</si>
  <si>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</si>
  <si>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</si>
  <si>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</si>
  <si>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</si>
  <si>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</si>
  <si>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</si>
  <si>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</si>
  <si>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</si>
  <si>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</si>
  <si>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</si>
  <si>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</si>
  <si>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</si>
  <si>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</si>
  <si>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</si>
  <si>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</si>
  <si>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</si>
  <si>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</si>
  <si>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</si>
  <si>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</si>
  <si>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</si>
  <si>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</si>
  <si>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</si>
  <si>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</si>
  <si>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</si>
  <si>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</si>
  <si>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</si>
  <si>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</si>
  <si>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</si>
  <si>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</si>
  <si>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</si>
  <si>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</si>
  <si>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</si>
  <si>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</si>
  <si>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</si>
  <si>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</si>
  <si>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</si>
  <si>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</si>
  <si>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</si>
  <si>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</si>
  <si>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</si>
  <si>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</si>
  <si>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</si>
  <si>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</si>
  <si>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</si>
  <si>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</si>
  <si>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</si>
  <si>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</si>
  <si>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</si>
  <si>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</si>
  <si>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</si>
  <si>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</si>
  <si>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</si>
  <si>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</si>
  <si>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</si>
  <si>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</si>
  <si>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</si>
  <si>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</si>
  <si>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</si>
  <si>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</si>
  <si>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</si>
  <si>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</si>
  <si>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</si>
  <si>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</si>
  <si>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</si>
  <si>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</si>
  <si>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</si>
  <si>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</si>
  <si>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</si>
  <si>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</si>
  <si>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</si>
  <si>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</si>
  <si>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</si>
  <si>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</si>
  <si>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</si>
  <si>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</si>
  <si>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</si>
  <si>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</si>
  <si>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</si>
  <si>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</si>
  <si>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</si>
  <si>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</si>
  <si>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</si>
  <si>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</si>
  <si>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</si>
  <si>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</si>
  <si>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</si>
  <si>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</si>
  <si>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</si>
  <si>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</si>
  <si>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</si>
  <si>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</si>
  <si>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</si>
  <si>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</si>
  <si>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</si>
  <si>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</si>
  <si>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</si>
  <si>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</si>
  <si>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</si>
  <si>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</si>
  <si>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</si>
  <si>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</si>
  <si>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</si>
  <si>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</si>
  <si>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</si>
  <si>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</si>
  <si>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</si>
  <si>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</si>
  <si>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</si>
  <si>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</si>
  <si>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</si>
  <si>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</si>
  <si>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</si>
  <si>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</si>
  <si>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</si>
  <si>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</si>
  <si>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</si>
  <si>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</si>
  <si>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</si>
  <si>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</si>
  <si>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</si>
  <si>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</si>
  <si>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</si>
  <si>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</si>
  <si>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</si>
  <si>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</si>
  <si>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</si>
  <si>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</si>
  <si>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</si>
  <si>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</si>
  <si>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</si>
  <si>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</si>
  <si>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</si>
  <si>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</si>
  <si>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</si>
  <si>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</si>
  <si>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</si>
  <si>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</si>
  <si>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</si>
  <si>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</si>
  <si>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</si>
  <si>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</si>
  <si>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</si>
  <si>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</si>
  <si>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</si>
  <si>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</si>
  <si>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</si>
  <si>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</si>
  <si>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</si>
  <si>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</si>
  <si>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</si>
  <si>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</si>
  <si>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</si>
  <si>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</si>
  <si>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</si>
  <si>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</si>
  <si>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</si>
  <si>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</si>
  <si>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</si>
  <si>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</si>
  <si>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</si>
  <si>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</si>
  <si>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</si>
  <si>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</si>
  <si>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</si>
  <si>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</si>
  <si>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</si>
  <si>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</si>
  <si>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</si>
  <si>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</si>
  <si>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</si>
  <si>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</si>
  <si>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</si>
  <si>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</si>
  <si>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</si>
  <si>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</si>
  <si>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</si>
  <si>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</si>
  <si>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</si>
  <si>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</si>
  <si>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</si>
  <si>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</si>
  <si>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</si>
  <si>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</si>
  <si>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</si>
  <si>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</si>
  <si>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</si>
  <si>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</si>
  <si>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</si>
  <si>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</si>
  <si>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</si>
  <si>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</si>
  <si>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</si>
  <si>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</si>
  <si>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</si>
  <si>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</si>
  <si>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</si>
  <si>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</si>
  <si>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</si>
  <si>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</si>
  <si>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</si>
  <si>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</si>
  <si>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</si>
  <si>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</si>
  <si>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</si>
  <si>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</si>
  <si>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</si>
  <si>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</si>
  <si>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</si>
  <si>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</si>
  <si>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</si>
  <si>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</si>
  <si>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</si>
  <si>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</si>
  <si>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</si>
  <si>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</si>
  <si>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</si>
  <si>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</si>
  <si>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</si>
  <si>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</si>
  <si>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</si>
  <si>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</si>
  <si>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</si>
  <si>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</si>
  <si>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</si>
  <si>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</si>
  <si>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</si>
  <si>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</si>
  <si>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</si>
  <si>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</si>
  <si>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</si>
  <si>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</si>
  <si>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</si>
  <si>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</si>
  <si>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</si>
  <si>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</si>
  <si>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</si>
  <si>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</si>
  <si>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</si>
  <si>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</si>
  <si>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</si>
  <si>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</si>
  <si>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</si>
  <si>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</si>
  <si>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</si>
  <si>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</si>
  <si>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</si>
  <si>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</si>
  <si>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</si>
  <si>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</si>
  <si>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</si>
  <si>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</si>
  <si>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</si>
  <si>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</si>
  <si>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</si>
  <si>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</si>
  <si>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</si>
  <si>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</si>
  <si>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</si>
  <si>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</si>
  <si>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</si>
  <si>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</si>
  <si>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</si>
  <si>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</si>
  <si>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</si>
  <si>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</si>
  <si>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</si>
  <si>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</si>
  <si>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</si>
  <si>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</si>
  <si>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</si>
  <si>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</si>
  <si>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</si>
  <si>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</si>
  <si>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</si>
  <si>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</si>
  <si>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</si>
  <si>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</si>
  <si>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</si>
  <si>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</si>
  <si>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</si>
  <si>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</si>
  <si>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</si>
  <si>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</si>
  <si>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</si>
  <si>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</si>
  <si>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</si>
  <si>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</si>
  <si>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</si>
  <si>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</si>
  <si>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</si>
  <si>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</si>
  <si>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</si>
  <si>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</si>
  <si>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</si>
  <si>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</si>
  <si>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</si>
  <si>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</si>
  <si>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</si>
  <si>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</si>
  <si>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</si>
  <si>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</si>
  <si>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</si>
  <si>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</si>
  <si>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</si>
  <si>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</si>
  <si>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</si>
  <si>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</si>
  <si>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</si>
  <si>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</si>
  <si>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</si>
  <si>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</si>
  <si>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</si>
  <si>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</si>
  <si>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</si>
  <si>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</si>
  <si>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</si>
  <si>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</si>
  <si>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</si>
  <si>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</si>
  <si>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</si>
  <si>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</si>
  <si>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</si>
  <si>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</si>
  <si>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</si>
  <si>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</si>
  <si>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</si>
  <si>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</si>
  <si>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</si>
  <si>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</si>
  <si>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</si>
  <si>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</si>
  <si>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</si>
  <si>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</si>
  <si>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</si>
  <si>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</si>
  <si>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</si>
  <si>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</si>
  <si>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</si>
  <si>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</si>
  <si>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</si>
  <si>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</si>
  <si>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</si>
  <si>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</si>
  <si>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</si>
  <si>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</si>
  <si>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</si>
  <si>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</si>
  <si>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</si>
  <si>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</si>
  <si>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</si>
  <si>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</si>
  <si>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</si>
  <si>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</si>
  <si>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</si>
  <si>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</si>
  <si>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</si>
  <si>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</si>
  <si>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</si>
  <si>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</si>
  <si>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</si>
  <si>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</si>
  <si>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</si>
  <si>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</si>
  <si>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</si>
  <si>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</si>
  <si>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</si>
  <si>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</si>
  <si>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</si>
  <si>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</si>
  <si>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</si>
  <si>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</si>
  <si>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</si>
  <si>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</si>
  <si>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</si>
  <si>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</si>
  <si>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</si>
  <si>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</si>
  <si>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</si>
  <si>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</si>
  <si>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</si>
  <si>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</si>
  <si>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</si>
  <si>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</si>
  <si>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</si>
  <si>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</si>
  <si>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</si>
  <si>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</si>
  <si>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</si>
  <si>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</si>
  <si>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</si>
  <si>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</si>
  <si>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</si>
  <si>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</si>
  <si>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</si>
  <si>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</si>
  <si>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</si>
  <si>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</si>
  <si>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</si>
  <si>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</si>
  <si>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</si>
  <si>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</si>
  <si>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</si>
  <si>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</si>
  <si>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</si>
  <si>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</si>
  <si>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</si>
  <si>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</si>
  <si>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</si>
  <si>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</si>
  <si>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</si>
  <si>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</si>
  <si>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</si>
  <si>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</si>
  <si>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</si>
  <si>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</si>
  <si>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</si>
  <si>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</si>
  <si>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</si>
  <si>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</si>
  <si>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</si>
  <si>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</si>
  <si>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</si>
  <si>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</si>
  <si>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</si>
  <si>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</si>
  <si>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</si>
  <si>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</si>
  <si>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</si>
  <si>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</si>
  <si>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</si>
  <si>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</si>
  <si>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</si>
  <si>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</si>
  <si>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</si>
  <si>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</si>
  <si>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</si>
  <si>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</si>
  <si>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</si>
  <si>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</si>
  <si>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</si>
  <si>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</si>
  <si>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</si>
  <si>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</si>
  <si>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</si>
  <si>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</si>
  <si>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</si>
  <si>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</si>
  <si>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</si>
  <si>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</si>
  <si>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</si>
  <si>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</si>
  <si>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</si>
  <si>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</si>
  <si>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</si>
  <si>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</si>
  <si>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</si>
  <si>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</si>
  <si>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</si>
  <si>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</si>
  <si>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</si>
  <si>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</si>
  <si>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</si>
  <si>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</si>
  <si>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</si>
  <si>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</si>
  <si>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</si>
  <si>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</si>
  <si>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</si>
  <si>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</si>
  <si>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</si>
  <si>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</si>
  <si>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</si>
  <si>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</si>
  <si>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</si>
  <si>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</si>
  <si>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</si>
  <si>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</si>
  <si>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</si>
  <si>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</si>
  <si>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</si>
  <si>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</si>
  <si>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</si>
  <si>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</si>
  <si>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</si>
  <si>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</si>
  <si>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</si>
  <si>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</si>
  <si>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</si>
  <si>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</si>
  <si>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</si>
  <si>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</si>
  <si>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</si>
  <si>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</si>
  <si>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</si>
  <si>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</si>
  <si>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</si>
  <si>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</si>
  <si>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</si>
  <si>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</si>
  <si>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</si>
  <si>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</si>
  <si>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</si>
  <si>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</si>
  <si>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</si>
  <si>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</si>
  <si>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</si>
  <si>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</si>
  <si>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</si>
  <si>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</si>
  <si>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</si>
  <si>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</si>
  <si>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</si>
  <si>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</si>
  <si>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</si>
  <si>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</si>
  <si>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</si>
  <si>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</si>
  <si>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</si>
  <si>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</si>
  <si>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</si>
  <si>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</si>
  <si>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</si>
  <si>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</si>
  <si>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</si>
  <si>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</si>
  <si>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</si>
  <si>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</si>
  <si>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</si>
  <si>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</si>
  <si>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</si>
  <si>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</si>
  <si>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</si>
  <si>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</si>
  <si>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</si>
  <si>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</si>
  <si>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</si>
  <si>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</si>
  <si>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</si>
  <si>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</si>
  <si>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</si>
  <si>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</si>
  <si>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</si>
  <si>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</si>
  <si>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</si>
  <si>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</si>
  <si>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</si>
  <si>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</si>
  <si>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</si>
  <si>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</si>
  <si>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</si>
  <si>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</si>
  <si>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</si>
  <si>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</si>
  <si>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</si>
  <si>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</si>
  <si>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</si>
  <si>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</si>
  <si>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</si>
  <si>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</si>
  <si>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</si>
  <si>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</si>
  <si>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</si>
  <si>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</si>
  <si>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</si>
  <si>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</si>
  <si>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</si>
  <si>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</si>
  <si>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</si>
  <si>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</si>
  <si>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</si>
  <si>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</si>
  <si>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</si>
  <si>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</si>
  <si>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</si>
  <si>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</si>
  <si>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</si>
  <si>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</si>
  <si>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</si>
  <si>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</si>
  <si>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</si>
  <si>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</si>
  <si>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</si>
  <si>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</si>
  <si>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</si>
  <si>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</si>
  <si>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</si>
  <si>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</si>
  <si>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</si>
  <si>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</si>
  <si>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</si>
  <si>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</si>
  <si>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</si>
  <si>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</si>
  <si>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</si>
  <si>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</si>
  <si>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</si>
  <si>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</si>
  <si>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</si>
  <si>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</si>
  <si>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</si>
  <si>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</si>
  <si>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</si>
  <si>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</si>
  <si>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</si>
  <si>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</si>
  <si>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</si>
  <si>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</si>
  <si>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</si>
  <si>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</si>
  <si>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</si>
  <si>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</si>
  <si>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</si>
  <si>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</si>
  <si>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</si>
  <si>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</si>
  <si>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</si>
  <si>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</si>
  <si>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</si>
  <si>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</si>
  <si>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</si>
  <si>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</si>
  <si>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</si>
  <si>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</si>
  <si>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</si>
  <si>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</si>
  <si>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</si>
  <si>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</si>
  <si>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</si>
  <si>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</si>
  <si>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</si>
  <si>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</si>
  <si>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</si>
  <si>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</si>
  <si>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</si>
  <si>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</si>
  <si>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</si>
  <si>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</si>
  <si>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</si>
  <si>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</si>
  <si>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</si>
  <si>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</si>
  <si>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</si>
  <si>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</si>
  <si>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</si>
  <si>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</si>
  <si>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</si>
  <si>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</si>
  <si>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</si>
  <si>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</si>
  <si>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</si>
  <si>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</si>
  <si>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</si>
  <si>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</si>
  <si>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</si>
  <si>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</si>
  <si>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</si>
  <si>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</si>
  <si>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</si>
  <si>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</si>
  <si>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</si>
  <si>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</si>
  <si>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</si>
  <si>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</si>
  <si>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</si>
  <si>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</si>
  <si>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</si>
  <si>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</si>
  <si>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</si>
  <si>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</si>
  <si>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</si>
  <si>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</si>
  <si>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</si>
  <si>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</si>
  <si>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</si>
  <si>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</si>
  <si>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</si>
  <si>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</si>
  <si>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</si>
  <si>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</si>
  <si>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</si>
  <si>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</si>
  <si>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</si>
  <si>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</si>
  <si>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</si>
  <si>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</si>
  <si>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</si>
  <si>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</si>
  <si>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</si>
  <si>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</si>
  <si>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</si>
  <si>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</si>
  <si>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</si>
  <si>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</si>
  <si>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</si>
  <si>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</si>
  <si>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</si>
  <si>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</si>
  <si>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</si>
  <si>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</si>
  <si>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</si>
  <si>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</si>
  <si>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</si>
  <si>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</si>
  <si>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</si>
  <si>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</si>
  <si>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</si>
  <si>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</si>
  <si>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</si>
  <si>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</si>
  <si>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</si>
  <si>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</si>
  <si>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</si>
  <si>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</si>
  <si>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</si>
  <si>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</si>
  <si>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</si>
  <si>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</si>
  <si>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</si>
  <si>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</si>
  <si>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</si>
  <si>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</si>
  <si>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</si>
  <si>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</si>
  <si>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</si>
  <si>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</si>
  <si>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</si>
  <si>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</si>
  <si>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</si>
  <si>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</si>
  <si>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</si>
  <si>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</si>
  <si>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</si>
  <si>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</si>
  <si>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</si>
  <si>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</si>
  <si>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</si>
  <si>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</si>
  <si>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</si>
  <si>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</si>
  <si>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</si>
  <si>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</si>
  <si>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</si>
  <si>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</si>
  <si>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</si>
  <si>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</si>
  <si>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</si>
  <si>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</si>
  <si>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</si>
  <si>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</si>
  <si>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</si>
  <si>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</si>
  <si>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</si>
  <si>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</si>
  <si>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</si>
  <si>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</si>
  <si>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</si>
  <si>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</si>
  <si>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</si>
  <si>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</si>
  <si>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</si>
  <si>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</si>
  <si>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</si>
  <si>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</si>
  <si>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</si>
  <si>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</si>
  <si>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</si>
  <si>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</si>
  <si>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</si>
  <si>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</si>
  <si>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</si>
  <si>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</si>
  <si>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</si>
  <si>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</si>
  <si>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</si>
  <si>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</si>
  <si>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</si>
  <si>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</si>
  <si>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</si>
  <si>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</si>
  <si>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</si>
  <si>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</si>
  <si>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</si>
  <si>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</si>
  <si>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</si>
  <si>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</si>
  <si>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</si>
  <si>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</si>
  <si>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</si>
  <si>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</si>
  <si>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</si>
  <si>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</si>
  <si>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</si>
  <si>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</si>
  <si>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</si>
  <si>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</si>
  <si>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</si>
  <si>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</si>
  <si>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</si>
  <si>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</si>
  <si>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</si>
  <si>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</si>
  <si>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</si>
  <si>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</si>
  <si>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</si>
  <si>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</si>
  <si>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</si>
  <si>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</si>
  <si>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</si>
  <si>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</si>
  <si>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</si>
  <si>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</si>
  <si>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</si>
  <si>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</si>
  <si>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</si>
  <si>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</si>
  <si>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</si>
  <si>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</si>
  <si>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</si>
  <si>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</si>
  <si>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</si>
  <si>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</si>
  <si>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</si>
  <si>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</si>
  <si>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</si>
  <si>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</si>
  <si>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</si>
  <si>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</si>
  <si>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</si>
  <si>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</si>
  <si>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</si>
  <si>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</si>
  <si>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</si>
  <si>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</si>
  <si>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</si>
  <si>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</si>
  <si>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</si>
  <si>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</si>
  <si>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</si>
  <si>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</si>
  <si>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</si>
  <si>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</si>
  <si>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</si>
  <si>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</si>
  <si>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</si>
  <si>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</si>
  <si>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</si>
  <si>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</si>
  <si>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</si>
  <si>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</si>
  <si>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</si>
  <si>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</si>
  <si>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</si>
  <si>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</si>
  <si>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</si>
  <si>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</si>
  <si>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</si>
  <si>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</si>
  <si>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</si>
  <si>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</si>
  <si>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</si>
  <si>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</si>
  <si>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</si>
  <si>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</si>
  <si>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</si>
  <si>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</si>
  <si>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</si>
  <si>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</si>
  <si>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</si>
  <si>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</si>
  <si>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</si>
  <si>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</si>
  <si>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</si>
  <si>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</si>
  <si>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</si>
  <si>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</si>
  <si>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</si>
  <si>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</si>
  <si>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</si>
  <si>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</si>
  <si>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</si>
  <si>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</si>
  <si>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</si>
  <si>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</si>
  <si>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</si>
  <si>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</si>
  <si>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</si>
  <si>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</si>
  <si>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</si>
  <si>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</si>
  <si>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</si>
  <si>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</si>
  <si>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</si>
  <si>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</si>
  <si>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</si>
  <si>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</si>
  <si>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</si>
  <si>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</si>
  <si>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</si>
  <si>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</si>
  <si>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</si>
  <si>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</si>
  <si>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</si>
  <si>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</si>
  <si>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</si>
  <si>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</si>
  <si>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</si>
  <si>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</si>
  <si>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</si>
  <si>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</si>
  <si>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</si>
  <si>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</si>
  <si>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</si>
  <si>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</si>
  <si>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</si>
  <si>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</si>
  <si>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</si>
  <si>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</si>
  <si>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</si>
  <si>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</si>
  <si>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</si>
  <si>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</si>
  <si>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</si>
  <si>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</si>
  <si>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</si>
  <si>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</si>
  <si>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</si>
  <si>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</si>
  <si>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</si>
  <si>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</si>
  <si>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</si>
  <si>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</si>
  <si>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</si>
  <si>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</si>
  <si>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</si>
  <si>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</si>
  <si>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</si>
  <si>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</si>
  <si>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</si>
  <si>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</si>
  <si>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</si>
  <si>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</si>
  <si>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</si>
  <si>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</si>
  <si>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</si>
  <si>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</si>
  <si>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</si>
  <si>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</si>
  <si>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</si>
  <si>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</si>
  <si>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</si>
  <si>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</si>
  <si>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</si>
  <si>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</si>
  <si>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</si>
  <si>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</si>
  <si>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</si>
  <si>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</si>
  <si>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</si>
  <si>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</si>
  <si>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</si>
  <si>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</si>
  <si>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</si>
  <si>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</si>
  <si>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</si>
  <si>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</si>
  <si>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</si>
  <si>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</si>
  <si>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</si>
  <si>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</si>
  <si>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</si>
  <si>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</si>
  <si>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</si>
  <si>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</si>
  <si>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</si>
  <si>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</si>
  <si>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</si>
  <si>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</si>
  <si>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</si>
  <si>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</si>
  <si>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</si>
  <si>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</si>
  <si>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</si>
  <si>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</si>
  <si>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</si>
  <si>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</si>
  <si>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</si>
  <si>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</si>
  <si>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</si>
  <si>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</si>
  <si>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</si>
  <si>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</si>
  <si>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</si>
  <si>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</si>
  <si>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</si>
  <si>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</si>
  <si>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</si>
  <si>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</si>
  <si>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</si>
  <si>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</si>
  <si>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</si>
  <si>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</si>
  <si>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</si>
  <si>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</si>
  <si>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</si>
  <si>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</si>
  <si>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</si>
  <si>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</si>
  <si>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</si>
  <si>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</si>
  <si>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</si>
  <si>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</si>
  <si>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</si>
  <si>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</si>
  <si>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</si>
  <si>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</si>
  <si>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</si>
  <si>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</si>
  <si>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</si>
  <si>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</si>
  <si>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</si>
  <si>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</si>
  <si>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</si>
  <si>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</si>
  <si>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</si>
  <si>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</si>
  <si>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</si>
  <si>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</si>
  <si>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</si>
  <si>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</si>
  <si>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</si>
  <si>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</si>
  <si>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</si>
  <si>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</si>
  <si>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</si>
  <si>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</si>
  <si>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</si>
  <si>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</si>
  <si>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</si>
  <si>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</si>
  <si>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</si>
  <si>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</si>
  <si>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</si>
  <si>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</si>
  <si>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</si>
  <si>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</si>
  <si>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</si>
  <si>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</si>
  <si>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</si>
  <si>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</si>
  <si>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</si>
  <si>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</si>
  <si>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</si>
  <si>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</si>
  <si>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</si>
  <si>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</si>
  <si>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</si>
  <si>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</si>
  <si>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</si>
  <si>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</si>
  <si>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</si>
  <si>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</si>
  <si>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</si>
  <si>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</si>
  <si>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</si>
  <si>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</si>
  <si>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</si>
  <si>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</si>
  <si>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</si>
  <si>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</si>
  <si>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</si>
  <si>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</si>
  <si>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</si>
  <si>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</si>
  <si>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</si>
  <si>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</si>
  <si>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</si>
  <si>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</si>
  <si>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</si>
  <si>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</si>
  <si>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</si>
  <si>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</si>
  <si>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</si>
  <si>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</si>
  <si>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</si>
  <si>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</si>
  <si>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</si>
  <si>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</si>
  <si>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</si>
  <si>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</si>
  <si>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</si>
  <si>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</si>
  <si>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</si>
  <si>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</si>
  <si>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</si>
  <si>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</si>
  <si>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</si>
  <si>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</si>
  <si>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</si>
  <si>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</si>
  <si>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</si>
  <si>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</si>
  <si>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</si>
  <si>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</si>
  <si>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</si>
  <si>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</si>
  <si>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</si>
  <si>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</si>
  <si>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</si>
  <si>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</si>
  <si>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</si>
  <si>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</si>
  <si>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</si>
  <si>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</si>
  <si>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</si>
  <si>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</si>
  <si>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</si>
  <si>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</si>
  <si>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</si>
  <si>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</si>
  <si>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</si>
  <si>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</si>
  <si>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</si>
  <si>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</si>
  <si>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</si>
  <si>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</si>
  <si>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</si>
  <si>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</si>
  <si>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</si>
  <si>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</si>
  <si>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</si>
  <si>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</si>
  <si>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</si>
  <si>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</si>
  <si>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</si>
  <si>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</si>
  <si>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</si>
  <si>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</si>
  <si>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</si>
  <si>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</si>
  <si>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</si>
  <si>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</si>
  <si>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</si>
  <si>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</si>
  <si>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</si>
  <si>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</si>
  <si>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</si>
  <si>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</si>
  <si>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</si>
  <si>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</si>
  <si>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</si>
  <si>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</si>
  <si>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</si>
  <si>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</si>
  <si>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</si>
  <si>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</si>
  <si>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</si>
  <si>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</si>
  <si>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</si>
  <si>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</si>
  <si>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</si>
  <si>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</si>
  <si>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</si>
  <si>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</si>
  <si>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</si>
  <si>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</si>
  <si>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</si>
  <si>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</si>
  <si>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</si>
  <si>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</si>
  <si>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</si>
  <si>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</si>
  <si>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</si>
  <si>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</si>
  <si>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</si>
  <si>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</si>
  <si>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</si>
  <si>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</si>
  <si>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</si>
  <si>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</si>
  <si>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</si>
  <si>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</si>
  <si>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</si>
  <si>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</si>
  <si>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</si>
  <si>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</si>
  <si>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</si>
  <si>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</si>
  <si>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</si>
  <si>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</si>
  <si>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</si>
  <si>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</si>
  <si>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</si>
  <si>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</si>
  <si>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</si>
  <si>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</si>
  <si>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</si>
  <si>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</si>
  <si>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</si>
  <si>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</si>
  <si>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</si>
  <si>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</si>
  <si>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</si>
  <si>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</si>
  <si>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</si>
  <si>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</si>
  <si>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</si>
  <si>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</si>
  <si>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</si>
  <si>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</si>
  <si>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</si>
  <si>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</si>
  <si>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</si>
  <si>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</si>
  <si>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</si>
  <si>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</si>
  <si>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</si>
  <si>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</si>
  <si>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</si>
  <si>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</si>
  <si>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</si>
  <si>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</si>
  <si>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</si>
  <si>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</si>
  <si>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</si>
  <si>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</si>
  <si>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</si>
  <si>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</si>
  <si>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</si>
  <si>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</si>
  <si>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</si>
  <si>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</si>
  <si>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</si>
  <si>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</si>
  <si>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</si>
  <si>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</si>
  <si>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</si>
  <si>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</si>
  <si>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</si>
  <si>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</si>
  <si>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</si>
  <si>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</si>
  <si>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</si>
  <si>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</si>
  <si>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</si>
  <si>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</si>
  <si>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</si>
  <si>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</si>
  <si>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</si>
  <si>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</si>
  <si>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</si>
  <si>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</si>
  <si>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</si>
  <si>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</si>
  <si>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</si>
  <si>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</si>
  <si>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</si>
  <si>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</si>
  <si>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</si>
  <si>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</si>
  <si>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</si>
  <si>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</si>
  <si>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</si>
  <si>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</si>
  <si>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</si>
  <si>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</si>
  <si>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</si>
  <si>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</si>
  <si>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</si>
  <si>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</si>
  <si>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</si>
  <si>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</si>
  <si>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</si>
  <si>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</si>
  <si>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</si>
  <si>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</si>
  <si>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</si>
  <si>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</si>
  <si>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</si>
  <si>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</si>
  <si>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</si>
  <si>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</si>
  <si>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</si>
  <si>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</si>
  <si>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</si>
  <si>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</si>
  <si>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</si>
  <si>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</si>
  <si>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</si>
  <si>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</si>
  <si>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</si>
  <si>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</si>
  <si>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</si>
  <si>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</si>
  <si>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</si>
  <si>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</si>
  <si>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</si>
  <si>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</si>
  <si>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</si>
  <si>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</si>
  <si>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</si>
  <si>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</si>
  <si>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</si>
  <si>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</si>
  <si>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</si>
  <si>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</si>
  <si>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</si>
  <si>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</si>
  <si>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</si>
  <si>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</si>
  <si>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</si>
  <si>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</si>
  <si>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</si>
  <si>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</si>
  <si>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</si>
  <si>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</si>
  <si>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</si>
  <si>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</si>
  <si>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</si>
  <si>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</si>
  <si>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</si>
  <si>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</si>
  <si>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</si>
  <si>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</si>
  <si>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</si>
  <si>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</si>
  <si>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</si>
  <si>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</si>
  <si>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</si>
  <si>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</si>
  <si>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</si>
  <si>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</si>
  <si>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</si>
  <si>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</si>
  <si>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</si>
  <si>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</si>
  <si>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</si>
  <si>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</si>
  <si>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</si>
  <si>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</si>
  <si>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</si>
  <si>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</si>
  <si>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</si>
  <si>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</si>
  <si>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</si>
  <si>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</si>
  <si>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</si>
  <si>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</si>
  <si>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</si>
  <si>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</si>
  <si>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</si>
  <si>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</si>
  <si>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</si>
  <si>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</si>
  <si>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</si>
  <si>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</si>
  <si>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</si>
  <si>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</si>
  <si>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</si>
  <si>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</si>
  <si>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</si>
  <si>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</si>
  <si>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</si>
  <si>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</si>
  <si>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</si>
  <si>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</si>
  <si>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</si>
  <si>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</si>
  <si>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</si>
  <si>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</si>
  <si>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</si>
  <si>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</si>
  <si>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</si>
  <si>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</si>
  <si>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</si>
  <si>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</si>
  <si>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</si>
  <si>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</si>
  <si>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</si>
  <si>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</si>
  <si>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</si>
  <si>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</si>
  <si>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</si>
  <si>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</si>
  <si>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</si>
  <si>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</si>
  <si>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</si>
  <si>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</si>
  <si>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</si>
  <si>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</si>
  <si>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</si>
  <si>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</si>
  <si>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</si>
  <si>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</si>
  <si>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</si>
  <si>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</si>
  <si>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</si>
  <si>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</si>
  <si>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</si>
  <si>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</si>
  <si>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</si>
  <si>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</si>
  <si>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</si>
  <si>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</si>
  <si>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</si>
  <si>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</si>
  <si>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</si>
  <si>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</si>
  <si>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</si>
  <si>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</si>
  <si>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</si>
  <si>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</si>
  <si>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</si>
  <si>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</si>
  <si>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</si>
  <si>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</si>
  <si>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</si>
  <si>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</si>
  <si>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</si>
  <si>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</si>
  <si>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</si>
  <si>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</si>
  <si>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</si>
  <si>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</si>
  <si>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</si>
  <si>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</si>
  <si>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</si>
  <si>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</si>
  <si>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</si>
  <si>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</si>
  <si>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</si>
  <si>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</si>
  <si>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</si>
  <si>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</si>
  <si>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</si>
  <si>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</si>
  <si>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</si>
  <si>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</si>
  <si>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</si>
  <si>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</si>
  <si>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</si>
  <si>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</si>
  <si>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</si>
  <si>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</si>
  <si>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</si>
  <si>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</si>
  <si>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</si>
  <si>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</si>
  <si>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</si>
  <si>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</si>
  <si>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</si>
  <si>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</si>
  <si>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</si>
  <si>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</si>
  <si>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</si>
  <si>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</si>
  <si>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</si>
  <si>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</si>
  <si>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</si>
  <si>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</si>
  <si>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</si>
  <si>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</si>
  <si>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</si>
  <si>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</si>
  <si>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</si>
  <si>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</si>
  <si>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</si>
  <si>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</si>
  <si>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</si>
  <si>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</si>
  <si>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</si>
  <si>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</si>
  <si>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</si>
  <si>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</si>
  <si>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</si>
  <si>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</si>
  <si>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</si>
  <si>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</si>
  <si>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</si>
  <si>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</si>
  <si>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</si>
  <si>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</si>
  <si>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</si>
  <si>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</si>
  <si>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</si>
  <si>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</si>
  <si>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</si>
  <si>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</si>
  <si>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</si>
  <si>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</si>
  <si>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</si>
  <si>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</si>
  <si>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</si>
  <si>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</si>
  <si>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</si>
  <si>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</si>
  <si>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</si>
  <si>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</si>
  <si>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</si>
  <si>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</si>
  <si>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</si>
  <si>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</si>
  <si>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</si>
  <si>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</si>
  <si>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</si>
  <si>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</si>
  <si>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</si>
  <si>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</si>
  <si>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</si>
  <si>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</si>
  <si>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</si>
  <si>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</si>
  <si>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</si>
  <si>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</si>
  <si>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</si>
  <si>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</si>
  <si>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</si>
  <si>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</si>
  <si>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</si>
  <si>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</si>
  <si>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</si>
  <si>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</si>
  <si>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</si>
  <si>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</si>
  <si>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</si>
  <si>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</si>
  <si>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</si>
  <si>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</si>
  <si>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</si>
  <si>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</si>
  <si>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</si>
  <si>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</si>
  <si>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</si>
  <si>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</si>
  <si>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</si>
  <si>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</si>
  <si>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</si>
  <si>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</si>
  <si>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</si>
  <si>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</si>
  <si>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</si>
  <si>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</si>
  <si>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</si>
  <si>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</si>
  <si>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</si>
  <si>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</si>
  <si>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</si>
  <si>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</si>
  <si>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</si>
  <si>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</si>
  <si>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</si>
  <si>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</si>
  <si>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</si>
  <si>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</si>
  <si>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</si>
  <si>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</si>
  <si>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</si>
  <si>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</si>
  <si>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</si>
  <si>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</si>
  <si>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</si>
  <si>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</si>
  <si>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</si>
  <si>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</si>
  <si>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</si>
  <si>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</si>
  <si>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</si>
  <si>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</si>
  <si>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</si>
  <si>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</si>
  <si>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</si>
  <si>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</si>
  <si>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</si>
  <si>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</si>
  <si>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</si>
  <si>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</si>
  <si>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</si>
  <si>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</si>
  <si>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</si>
  <si>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</si>
  <si>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</si>
  <si>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</si>
  <si>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</si>
  <si>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</si>
  <si>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</si>
  <si>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</si>
  <si>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</si>
  <si>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</si>
  <si>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</si>
  <si>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</si>
  <si>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</si>
  <si>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</si>
  <si>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</si>
  <si>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</si>
  <si>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</si>
  <si>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</si>
  <si>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</si>
  <si>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</si>
  <si>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</si>
  <si>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</si>
  <si>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</si>
  <si>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</si>
  <si>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</si>
  <si>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</si>
  <si>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</si>
  <si>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</si>
  <si>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</si>
  <si>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</si>
  <si>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</si>
  <si>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</si>
  <si>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</si>
  <si>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</si>
  <si>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</si>
  <si>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</si>
  <si>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</si>
  <si>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</si>
  <si>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</si>
  <si>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</si>
  <si>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</si>
  <si>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</si>
  <si>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</si>
  <si>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</si>
  <si>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</si>
  <si>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</si>
  <si>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</si>
  <si>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</si>
  <si>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</si>
  <si>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</si>
  <si>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</si>
  <si>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</si>
  <si>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</si>
  <si>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</si>
  <si>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</si>
  <si>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</si>
  <si>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</si>
  <si>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</si>
  <si>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</si>
  <si>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</si>
  <si>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</si>
  <si>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</si>
  <si>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</si>
  <si>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</si>
  <si>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</si>
  <si>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</si>
  <si>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</si>
  <si>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</si>
  <si>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</si>
  <si>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</si>
  <si>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</si>
  <si>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</si>
  <si>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</si>
  <si>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</si>
  <si>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</si>
  <si>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</si>
  <si>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</si>
  <si>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</si>
  <si>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</si>
  <si>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</si>
  <si>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</si>
  <si>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</si>
  <si>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</si>
  <si>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</si>
  <si>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</si>
  <si>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</si>
  <si>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</si>
  <si>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</si>
  <si>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</si>
  <si>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</si>
  <si>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</si>
  <si>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</si>
  <si>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</si>
  <si>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</si>
  <si>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</si>
  <si>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</si>
  <si>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</si>
  <si>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</si>
  <si>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</si>
  <si>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</si>
  <si>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</si>
  <si>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</si>
  <si>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</si>
  <si>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</si>
  <si>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</si>
  <si>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</si>
  <si>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</si>
  <si>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</si>
  <si>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</si>
  <si>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</si>
  <si>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</si>
  <si>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</si>
  <si>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</si>
  <si>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</si>
  <si>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</si>
  <si>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</si>
  <si>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</si>
  <si>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</si>
  <si>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</si>
  <si>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</si>
  <si>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</si>
  <si>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</si>
  <si>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</si>
  <si>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</si>
  <si>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</si>
  <si>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</si>
  <si>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</si>
  <si>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</si>
  <si>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</si>
  <si>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</si>
  <si>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</si>
  <si>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</si>
  <si>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</si>
  <si>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</si>
  <si>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</si>
  <si>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</si>
  <si>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</si>
  <si>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</si>
  <si>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</si>
  <si>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</si>
  <si>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</si>
  <si>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</si>
  <si>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</si>
  <si>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</si>
  <si>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</si>
  <si>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</si>
  <si>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</si>
  <si>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</si>
  <si>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</si>
  <si>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</si>
  <si>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</si>
  <si>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</si>
  <si>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</si>
  <si>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</si>
  <si>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</si>
  <si>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</si>
  <si>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</si>
  <si>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</si>
  <si>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</si>
  <si>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</si>
  <si>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</si>
  <si>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</si>
  <si>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</si>
  <si>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</si>
  <si>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</si>
  <si>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</si>
  <si>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</si>
  <si>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</si>
  <si>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</si>
  <si>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</si>
  <si>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</si>
  <si>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</si>
  <si>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</si>
  <si>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</si>
  <si>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</si>
  <si>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</si>
  <si>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</si>
  <si>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</si>
  <si>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</si>
  <si>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</si>
  <si>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</si>
  <si>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</si>
  <si>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</si>
  <si>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</si>
  <si>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</si>
  <si>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</si>
  <si>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</si>
  <si>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</si>
  <si>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</si>
  <si>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</si>
  <si>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</si>
  <si>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</si>
  <si>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</si>
  <si>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</si>
  <si>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</si>
  <si>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</si>
  <si>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</si>
  <si>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</si>
  <si>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</si>
  <si>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</si>
  <si>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</si>
  <si>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</si>
  <si>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</si>
  <si>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</si>
  <si>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</si>
  <si>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</si>
  <si>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</si>
  <si>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</si>
  <si>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</si>
  <si>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</si>
  <si>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</si>
  <si>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</si>
  <si>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</si>
  <si>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</si>
  <si>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</si>
  <si>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</si>
  <si>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</si>
  <si>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</si>
  <si>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</si>
  <si>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</si>
  <si>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</si>
  <si>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</si>
  <si>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</si>
  <si>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</si>
  <si>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</si>
  <si>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</si>
  <si>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</si>
  <si>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</si>
  <si>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</si>
  <si>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</si>
  <si>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</si>
  <si>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</si>
  <si>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</si>
  <si>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</si>
  <si>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</si>
  <si>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</si>
  <si>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</si>
  <si>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</si>
  <si>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</si>
  <si>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</si>
  <si>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</si>
  <si>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</si>
  <si>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</si>
  <si>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</si>
  <si>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</si>
  <si>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</si>
  <si>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</si>
  <si>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</si>
  <si>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</si>
  <si>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</si>
  <si>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</si>
  <si>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</si>
  <si>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</si>
  <si>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</si>
  <si>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</si>
  <si>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</si>
  <si>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</si>
  <si>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</si>
  <si>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</si>
  <si>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</si>
  <si>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</si>
  <si>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</si>
  <si>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</si>
  <si>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</si>
  <si>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</si>
  <si>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</si>
  <si>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</si>
  <si>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</si>
  <si>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</si>
  <si>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</si>
  <si>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</si>
  <si>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</si>
  <si>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</si>
  <si>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</si>
  <si>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</si>
  <si>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</si>
  <si>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</si>
  <si>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</si>
  <si>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</si>
  <si>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</si>
  <si>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</si>
  <si>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</si>
  <si>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</si>
  <si>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</si>
  <si>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</si>
  <si>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</si>
  <si>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</si>
  <si>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</si>
  <si>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</si>
  <si>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</si>
  <si>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</si>
  <si>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</si>
  <si>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</si>
  <si>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</si>
  <si>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</si>
  <si>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</si>
  <si>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</si>
  <si>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</si>
  <si>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</si>
  <si>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</si>
  <si>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</si>
  <si>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</si>
  <si>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</si>
  <si>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</si>
  <si>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</si>
  <si>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</si>
  <si>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</si>
  <si>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</si>
  <si>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</si>
  <si>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</si>
  <si>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</si>
  <si>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</si>
  <si>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</si>
  <si>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</si>
  <si>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</si>
  <si>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</si>
  <si>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</si>
  <si>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</si>
  <si>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</si>
  <si>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</si>
  <si>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</si>
  <si>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</si>
  <si>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</si>
  <si>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</si>
  <si>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</si>
  <si>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</si>
  <si>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</si>
  <si>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</si>
  <si>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</si>
  <si>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</si>
  <si>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</si>
  <si>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</si>
  <si>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</si>
  <si>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</si>
  <si>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</si>
  <si>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</si>
  <si>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</si>
  <si>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</si>
  <si>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</si>
  <si>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</si>
  <si>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</si>
  <si>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</si>
  <si>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</si>
  <si>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</si>
  <si>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</si>
  <si>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</si>
  <si>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</si>
  <si>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</si>
  <si>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</si>
  <si>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</si>
  <si>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</si>
  <si>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</si>
  <si>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</si>
  <si>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</si>
  <si>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</si>
  <si>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</si>
  <si>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</si>
  <si>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</si>
  <si>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</si>
  <si>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</si>
  <si>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</si>
  <si>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</si>
  <si>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</si>
  <si>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</si>
  <si>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</si>
  <si>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</si>
  <si>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</si>
  <si>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</si>
  <si>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</si>
  <si>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</si>
  <si>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</si>
  <si>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</si>
  <si>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</si>
  <si>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</si>
  <si>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</si>
  <si>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</si>
  <si>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</si>
  <si>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</si>
  <si>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</si>
  <si>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</si>
  <si>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</si>
  <si>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</si>
  <si>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</si>
  <si>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</si>
  <si>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</si>
  <si>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</si>
  <si>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</si>
  <si>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</si>
  <si>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</si>
  <si>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</si>
  <si>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</si>
  <si>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</si>
  <si>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</si>
  <si>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</si>
  <si>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</si>
  <si>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</si>
  <si>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</si>
  <si>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</si>
  <si>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</si>
  <si>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</si>
  <si>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</si>
  <si>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</si>
  <si>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</si>
  <si>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</si>
  <si>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</si>
  <si>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</si>
  <si>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</si>
  <si>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</si>
  <si>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</si>
  <si>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</si>
  <si>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</si>
  <si>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</si>
  <si>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</si>
  <si>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</si>
  <si>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</si>
  <si>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</si>
  <si>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</si>
  <si>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</si>
  <si>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</si>
  <si>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</si>
  <si>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</si>
  <si>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</si>
  <si>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</si>
  <si>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</si>
  <si>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</si>
  <si>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</si>
  <si>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</si>
  <si>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</si>
  <si>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</si>
  <si>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</si>
  <si>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</si>
  <si>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</si>
  <si>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</si>
  <si>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</si>
  <si>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</si>
  <si>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</si>
  <si>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</si>
  <si>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</si>
  <si>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</si>
  <si>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</si>
  <si>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</si>
  <si>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</si>
  <si>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</si>
  <si>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</si>
  <si>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</si>
  <si>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</si>
  <si>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</si>
  <si>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</si>
  <si>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</si>
  <si>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</si>
  <si>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</si>
  <si>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</si>
  <si>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</si>
  <si>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</si>
  <si>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</si>
  <si>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</si>
  <si>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</si>
  <si>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</si>
  <si>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</si>
  <si>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</si>
  <si>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</si>
  <si>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</si>
  <si>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</si>
  <si>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</si>
  <si>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</si>
  <si>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</si>
  <si>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</si>
  <si>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</si>
  <si>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</si>
  <si>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</si>
  <si>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</si>
  <si>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</si>
  <si>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</si>
  <si>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</si>
  <si>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</si>
  <si>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</si>
  <si>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</si>
  <si>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</si>
  <si>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</si>
  <si>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</si>
  <si>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</si>
  <si>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</si>
  <si>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</si>
  <si>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</si>
  <si>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</si>
  <si>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</si>
  <si>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</si>
  <si>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</si>
  <si>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</si>
  <si>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</si>
  <si>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</si>
  <si>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</si>
  <si>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</si>
  <si>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</si>
  <si>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</si>
  <si>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</si>
  <si>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</si>
  <si>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</si>
  <si>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</si>
  <si>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</si>
  <si>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</si>
  <si>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</si>
  <si>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</si>
  <si>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</si>
  <si>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</si>
  <si>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</si>
  <si>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</si>
  <si>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</si>
  <si>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</si>
  <si>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</si>
  <si>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</si>
  <si>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</si>
  <si>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</si>
  <si>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</si>
  <si>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</si>
  <si>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</si>
  <si>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</si>
  <si>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</si>
  <si>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</si>
  <si>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</si>
  <si>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</si>
  <si>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</si>
  <si>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</si>
  <si>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</si>
  <si>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</si>
  <si>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</si>
  <si>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</si>
  <si>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</si>
  <si>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</si>
  <si>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</si>
  <si>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</si>
  <si>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</si>
  <si>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</si>
  <si>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</si>
  <si>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</si>
  <si>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</si>
  <si>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</si>
  <si>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</si>
  <si>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</si>
  <si>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</si>
  <si>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</si>
  <si>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</si>
  <si>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</si>
  <si>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</si>
  <si>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</si>
  <si>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</si>
  <si>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</si>
  <si>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</si>
  <si>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</si>
  <si>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</si>
  <si>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</si>
  <si>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</si>
  <si>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</si>
  <si>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</si>
  <si>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</si>
  <si>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</si>
  <si>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</si>
  <si>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</si>
  <si>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</si>
  <si>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</si>
  <si>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</si>
  <si>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</si>
  <si>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</si>
  <si>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</si>
  <si>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</si>
  <si>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</si>
  <si>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</si>
  <si>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</si>
  <si>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</si>
  <si>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</si>
  <si>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</si>
  <si>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</si>
  <si>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</si>
  <si>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</si>
  <si>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</si>
  <si>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</si>
  <si>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</si>
  <si>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</si>
  <si>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</si>
  <si>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</si>
  <si>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</si>
  <si>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</si>
  <si>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</si>
  <si>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</si>
  <si>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</si>
  <si>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</si>
  <si>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</si>
  <si>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</si>
  <si>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</si>
  <si>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</si>
  <si>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</si>
  <si>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</si>
  <si>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</si>
  <si>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</si>
  <si>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</si>
  <si>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</si>
  <si>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</si>
  <si>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</si>
  <si>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</si>
  <si>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</si>
  <si>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</si>
  <si>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</si>
  <si>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</si>
  <si>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</si>
  <si>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</si>
  <si>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</si>
  <si>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</si>
  <si>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</si>
  <si>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</si>
  <si>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</si>
  <si>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</si>
  <si>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</si>
  <si>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</si>
  <si>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</si>
  <si>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</si>
  <si>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</si>
  <si>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</si>
  <si>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</si>
  <si>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</si>
  <si>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</si>
  <si>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</si>
  <si>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</si>
  <si>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</si>
  <si>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</si>
  <si>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</si>
  <si>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</si>
  <si>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</si>
  <si>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</si>
  <si>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</si>
  <si>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</si>
  <si>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</si>
  <si>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</si>
  <si>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</si>
  <si>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</si>
  <si>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</si>
  <si>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</si>
  <si>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</si>
  <si>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</si>
  <si>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</si>
  <si>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</si>
  <si>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</si>
  <si>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</si>
  <si>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</si>
  <si>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</si>
  <si>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</si>
  <si>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</si>
  <si>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</si>
  <si>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</si>
  <si>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</si>
  <si>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</si>
  <si>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</si>
  <si>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</si>
  <si>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</si>
  <si>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</si>
  <si>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</si>
  <si>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</si>
  <si>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</si>
  <si>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</si>
  <si>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</si>
  <si>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</si>
  <si>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</si>
  <si>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</si>
  <si>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</si>
  <si>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</si>
  <si>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</si>
  <si>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</si>
  <si>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</si>
  <si>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</si>
  <si>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</si>
  <si>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</si>
  <si>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</si>
  <si>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</si>
  <si>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</si>
  <si>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</si>
  <si>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</si>
  <si>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</si>
  <si>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</si>
  <si>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</si>
  <si>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</si>
  <si>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</si>
  <si>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</si>
  <si>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</si>
  <si>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</si>
  <si>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</si>
  <si>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</si>
  <si>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</si>
  <si>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</si>
  <si>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</si>
  <si>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</si>
  <si>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</si>
  <si>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</si>
  <si>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</si>
  <si>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</si>
  <si>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</si>
  <si>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</si>
  <si>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</si>
  <si>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</si>
  <si>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</si>
  <si>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</si>
  <si>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</si>
  <si>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</si>
  <si>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</si>
  <si>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</si>
  <si>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</si>
  <si>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</si>
  <si>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</si>
  <si>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</si>
  <si>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</si>
  <si>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</si>
  <si>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</si>
  <si>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</si>
  <si>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</si>
  <si>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</si>
  <si>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</si>
  <si>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</si>
  <si>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</si>
  <si>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</si>
  <si>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</si>
  <si>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</si>
  <si>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</si>
  <si>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</si>
  <si>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</si>
  <si>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</si>
  <si>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</si>
  <si>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</si>
  <si>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</si>
  <si>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</si>
  <si>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</si>
  <si>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</si>
  <si>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</si>
  <si>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</si>
  <si>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</si>
  <si>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</si>
  <si>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</si>
  <si>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</si>
  <si>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</si>
  <si>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</si>
  <si>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</si>
  <si>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</si>
  <si>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</si>
  <si>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</si>
  <si>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</si>
  <si>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</si>
  <si>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</si>
  <si>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</si>
  <si>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</si>
  <si>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</si>
  <si>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</si>
  <si>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</si>
  <si>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</si>
  <si>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</si>
  <si>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</si>
  <si>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</si>
  <si>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</si>
  <si>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</si>
  <si>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</si>
  <si>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</si>
  <si>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</si>
  <si>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</si>
  <si>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</si>
  <si>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</si>
  <si>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</si>
  <si>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</si>
  <si>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</si>
  <si>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</si>
  <si>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</si>
  <si>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</si>
  <si>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</si>
  <si>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</si>
  <si>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</si>
  <si>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</si>
  <si>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</si>
  <si>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</si>
  <si>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</si>
  <si>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</si>
  <si>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</si>
  <si>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</si>
  <si>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</si>
  <si>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</si>
  <si>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</si>
  <si>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</si>
  <si>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</si>
  <si>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</si>
  <si>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</si>
  <si>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</si>
  <si>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</si>
  <si>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</si>
  <si>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</si>
  <si>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</si>
  <si>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</si>
  <si>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</si>
  <si>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</si>
  <si>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</si>
  <si>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</si>
  <si>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</si>
  <si>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</si>
  <si>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</si>
  <si>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</si>
  <si>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</si>
  <si>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</si>
  <si>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</si>
  <si>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</si>
  <si>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</si>
  <si>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</si>
  <si>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</si>
  <si>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</si>
  <si>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</si>
  <si>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</si>
  <si>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</si>
  <si>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Barry County Community Mental Health Authority</t>
  </si>
  <si>
    <t>Kelly Jenkins</t>
  </si>
  <si>
    <t>Chief Operating Officer</t>
  </si>
  <si>
    <t>kejenkins@bccmha.org</t>
  </si>
  <si>
    <t>269-948-8041</t>
  </si>
  <si>
    <t>Municipal Employee's Retirement System (MERS)</t>
  </si>
  <si>
    <t>Level Percent</t>
  </si>
  <si>
    <t>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</si>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</sst>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5" fillId="0" borderId="12" xfId="4" applyBorder="1" applyAlignment="1" applyProtection="1">
      <alignment horizontal="right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s://www.michigan.gov/treasury/-/media/Project/Websites/treasury/MISC_7/Local_Units_Municodes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s://www.michigan.gov/treasury/-/media/Project/Websites/treasury/MISC_7/Local_Units_Municodes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topLeftCell="A23" zoomScale="93" zoomScaleNormal="130" workbookViewId="0">
      <pane xSplit="3" topLeftCell="D1" activePane="topRight" state="frozenSplit"/>
      <selection activeCell="C44" sqref="A1:C1048576"/>
      <selection pane="topRight" activeCell="F34" sqref="F34"/>
    </sheetView>
  </sheetViews>
  <sheetFormatPr defaultColWidth="9.08984375" defaultRowHeight="15.5" x14ac:dyDescent="0.35"/>
  <cols>
    <col min="1" max="1" width="7.08984375" style="39" customWidth="1"/>
    <col min="2" max="2" width="41.90625" style="39" customWidth="1"/>
    <col min="3" max="3" width="48.6328125" style="39" customWidth="1"/>
    <col min="4" max="4" width="54" style="115" customWidth="1"/>
    <col min="5" max="5" width="27.6328125" style="2" hidden="1" customWidth="1"/>
    <col min="6" max="10" width="23.6328125" style="3" customWidth="1"/>
    <col min="11" max="11" width="36.08984375" style="16" customWidth="1"/>
    <col min="12" max="12" width="37.08984375" style="16" customWidth="1"/>
    <col min="13" max="13" width="16.08984375" style="2" customWidth="1"/>
    <col min="14" max="16" width="9.08984375" style="2"/>
    <col min="17" max="17" width="15.08984375" style="2" customWidth="1"/>
    <col min="18" max="16384" width="9.08984375" style="2"/>
  </cols>
  <sheetData>
    <row r="1" spans="1:19" x14ac:dyDescent="0.3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3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5" x14ac:dyDescent="0.3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" thickBot="1" x14ac:dyDescent="0.4">
      <c r="A4" s="16"/>
      <c r="B4" s="16"/>
      <c r="C4" s="16"/>
      <c r="D4" s="127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35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35">
      <c r="A6" s="16"/>
      <c r="B6" s="210" t="s">
        <v>10</v>
      </c>
      <c r="C6" s="110" t="s">
        <v>336</v>
      </c>
      <c r="D6" s="226"/>
      <c r="M6" s="16"/>
      <c r="N6" s="16"/>
      <c r="O6" s="16"/>
      <c r="P6" s="16"/>
      <c r="Q6" s="16"/>
      <c r="R6" s="16"/>
      <c r="S6" s="16"/>
    </row>
    <row r="7" spans="1:19" x14ac:dyDescent="0.35">
      <c r="A7" s="16"/>
      <c r="B7" s="12" t="s">
        <v>7218</v>
      </c>
      <c r="C7" s="69" t="str">
        <f>IFERROR(VLOOKUP(C6,'Unit Type'!B2:C7179,2,FALSE),"")</f>
        <v>Authority</v>
      </c>
      <c r="D7" s="226"/>
      <c r="M7" s="16"/>
      <c r="N7" s="16"/>
      <c r="O7" s="16"/>
      <c r="P7" s="16"/>
      <c r="Q7" s="16"/>
      <c r="R7" s="16"/>
      <c r="S7" s="16"/>
    </row>
    <row r="8" spans="1:19" x14ac:dyDescent="0.35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35">
      <c r="A9" s="16"/>
      <c r="B9" s="12" t="s">
        <v>7308</v>
      </c>
      <c r="C9" s="70">
        <v>2024</v>
      </c>
      <c r="D9" s="227"/>
      <c r="M9" s="16"/>
      <c r="N9" s="16"/>
      <c r="O9" s="16"/>
      <c r="P9" s="16"/>
      <c r="Q9" s="16"/>
      <c r="R9" s="16"/>
      <c r="S9" s="16"/>
    </row>
    <row r="10" spans="1:19" x14ac:dyDescent="0.35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35">
      <c r="A11" s="16"/>
      <c r="B11" s="12" t="s">
        <v>7282</v>
      </c>
      <c r="C11" s="65" t="s">
        <v>7495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35">
      <c r="A12" s="16"/>
      <c r="B12" s="12" t="s">
        <v>7281</v>
      </c>
      <c r="C12" s="66" t="s">
        <v>7496</v>
      </c>
      <c r="D12" s="226"/>
      <c r="M12" s="16"/>
      <c r="N12" s="16"/>
      <c r="O12" s="16"/>
      <c r="P12" s="16"/>
      <c r="Q12" s="16"/>
      <c r="R12" s="16"/>
      <c r="S12" s="16"/>
    </row>
    <row r="13" spans="1:19" ht="16" thickBot="1" x14ac:dyDescent="0.4">
      <c r="A13" s="16"/>
      <c r="B13" s="13" t="s">
        <v>13</v>
      </c>
      <c r="C13" s="67" t="s">
        <v>7497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" thickBot="1" x14ac:dyDescent="0.4">
      <c r="A14" s="16"/>
      <c r="B14" s="5"/>
      <c r="C14" s="6"/>
      <c r="D14" s="128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25" customHeight="1" x14ac:dyDescent="0.35">
      <c r="A15" s="16"/>
      <c r="B15" s="10" t="s">
        <v>7222</v>
      </c>
      <c r="C15" s="11" t="s">
        <v>7498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25" customHeight="1" x14ac:dyDescent="0.35">
      <c r="A16" s="16"/>
      <c r="B16" s="12" t="s">
        <v>7223</v>
      </c>
      <c r="C16" s="4"/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25" customHeight="1" x14ac:dyDescent="0.3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25" customHeight="1" x14ac:dyDescent="0.3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25" customHeight="1" thickBot="1" x14ac:dyDescent="0.4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3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35">
      <c r="A21" s="101" t="s">
        <v>5</v>
      </c>
      <c r="B21" s="240" t="s">
        <v>7260</v>
      </c>
      <c r="C21" s="240"/>
      <c r="D21" s="114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3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3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Municipal Employee's Retirement System (MERS)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35">
      <c r="A24" s="82">
        <v>3</v>
      </c>
      <c r="B24" s="223" t="s">
        <v>7261</v>
      </c>
      <c r="C24" s="224"/>
      <c r="D24" s="23"/>
      <c r="E24" s="24"/>
      <c r="F24" s="178"/>
      <c r="G24" s="178"/>
      <c r="H24" s="178"/>
      <c r="I24" s="178"/>
      <c r="J24" s="179"/>
      <c r="K24" s="41"/>
      <c r="L24" s="41"/>
    </row>
    <row r="25" spans="1:19" x14ac:dyDescent="0.3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0">
        <v>14688867</v>
      </c>
      <c r="G25" s="180"/>
      <c r="H25" s="180"/>
      <c r="I25" s="180"/>
      <c r="J25" s="181"/>
    </row>
    <row r="26" spans="1:19" x14ac:dyDescent="0.3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2">
        <v>19244666</v>
      </c>
      <c r="G26" s="182"/>
      <c r="H26" s="182"/>
      <c r="I26" s="182"/>
      <c r="J26" s="183"/>
    </row>
    <row r="27" spans="1:19" x14ac:dyDescent="0.3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4">
        <f>IFERROR(F25/F26,"")</f>
        <v>0.76326952101948664</v>
      </c>
      <c r="G27" s="184" t="str">
        <f>IFERROR(G25/G26,"")</f>
        <v/>
      </c>
      <c r="H27" s="184" t="str">
        <f>IFERROR(H25/H26,"")</f>
        <v/>
      </c>
      <c r="I27" s="184" t="str">
        <f>IFERROR(I25/I26,"")</f>
        <v/>
      </c>
      <c r="J27" s="185" t="str">
        <f>IFERROR(J25/J26,"")</f>
        <v/>
      </c>
      <c r="K27" s="2"/>
      <c r="L27" s="2"/>
      <c r="Q27" s="16"/>
      <c r="R27" s="16"/>
      <c r="S27" s="16"/>
    </row>
    <row r="28" spans="1:19" x14ac:dyDescent="0.3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2">
        <v>1217107</v>
      </c>
      <c r="G28" s="182"/>
      <c r="H28" s="182"/>
      <c r="I28" s="182"/>
      <c r="J28" s="186"/>
    </row>
    <row r="29" spans="1:19" x14ac:dyDescent="0.3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0">
        <v>18520397</v>
      </c>
      <c r="G29" s="180"/>
      <c r="H29" s="180"/>
      <c r="I29" s="180"/>
      <c r="J29" s="187"/>
      <c r="K29" s="2"/>
      <c r="L29" s="2"/>
      <c r="Q29" s="16"/>
      <c r="R29" s="16"/>
      <c r="S29" s="16"/>
    </row>
    <row r="30" spans="1:19" x14ac:dyDescent="0.3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8">
        <f>IFERROR(SUM($F$28:$J$28)/F29,"")</f>
        <v>6.5717111787614482E-2</v>
      </c>
      <c r="G30" s="188" t="str">
        <f>IFERROR(SUM($F$28:$J$28)/G29,"")</f>
        <v/>
      </c>
      <c r="H30" s="188" t="str">
        <f>IFERROR(SUM($F$28:$J$28)/H29,"")</f>
        <v/>
      </c>
      <c r="I30" s="188" t="str">
        <f>IFERROR(SUM($F$28:$J$28)/I29,"")</f>
        <v/>
      </c>
      <c r="J30" s="189" t="str">
        <f>IFERROR(SUM($F$28:$J$28)/J29,"")</f>
        <v/>
      </c>
    </row>
    <row r="31" spans="1:19" x14ac:dyDescent="0.35">
      <c r="A31" s="82">
        <v>10</v>
      </c>
      <c r="B31" s="223" t="s">
        <v>7264</v>
      </c>
      <c r="C31" s="224"/>
      <c r="D31" s="27"/>
      <c r="E31" s="27"/>
      <c r="F31" s="178"/>
      <c r="G31" s="178"/>
      <c r="H31" s="178"/>
      <c r="I31" s="178"/>
      <c r="J31" s="179"/>
    </row>
    <row r="32" spans="1:19" ht="31" x14ac:dyDescent="0.3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0">
        <v>100</v>
      </c>
      <c r="G32" s="191"/>
      <c r="H32" s="191"/>
      <c r="I32" s="191"/>
      <c r="J32" s="192"/>
    </row>
    <row r="33" spans="1:17" ht="31" x14ac:dyDescent="0.35">
      <c r="A33" s="77">
        <v>12</v>
      </c>
      <c r="B33" s="232" t="s">
        <v>7309</v>
      </c>
      <c r="C33" s="233"/>
      <c r="D33" s="119" t="s">
        <v>7478</v>
      </c>
      <c r="E33" s="29" t="s">
        <v>7292</v>
      </c>
      <c r="F33" s="193">
        <v>22</v>
      </c>
      <c r="G33" s="194"/>
      <c r="H33" s="194"/>
      <c r="I33" s="194"/>
      <c r="J33" s="195"/>
    </row>
    <row r="34" spans="1:17" ht="31" x14ac:dyDescent="0.3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0">
        <v>28</v>
      </c>
      <c r="G34" s="191"/>
      <c r="H34" s="191"/>
      <c r="I34" s="191"/>
      <c r="J34" s="192"/>
    </row>
    <row r="35" spans="1:17" x14ac:dyDescent="0.35">
      <c r="A35" s="82">
        <v>14</v>
      </c>
      <c r="B35" s="223" t="s">
        <v>7262</v>
      </c>
      <c r="C35" s="224"/>
      <c r="D35" s="27"/>
      <c r="E35" s="27"/>
      <c r="F35" s="178"/>
      <c r="G35" s="178"/>
      <c r="H35" s="178"/>
      <c r="I35" s="178"/>
      <c r="J35" s="179"/>
    </row>
    <row r="36" spans="1:17" ht="31" x14ac:dyDescent="0.3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6">
        <v>7.7200000000000005E-2</v>
      </c>
      <c r="G36" s="196"/>
      <c r="H36" s="196"/>
      <c r="I36" s="196"/>
      <c r="J36" s="197"/>
    </row>
    <row r="37" spans="1:17" s="15" customFormat="1" ht="31" x14ac:dyDescent="0.35">
      <c r="A37" s="77">
        <v>16</v>
      </c>
      <c r="B37" s="232" t="s">
        <v>7311</v>
      </c>
      <c r="C37" s="233"/>
      <c r="D37" s="120" t="s">
        <v>7479</v>
      </c>
      <c r="E37" s="58" t="s">
        <v>7294</v>
      </c>
      <c r="F37" s="198">
        <v>6.9099999999999995E-2</v>
      </c>
      <c r="G37" s="198"/>
      <c r="H37" s="198"/>
      <c r="I37" s="198"/>
      <c r="J37" s="199"/>
      <c r="K37" s="41"/>
      <c r="L37" s="41"/>
    </row>
    <row r="38" spans="1:17" ht="31" x14ac:dyDescent="0.3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6">
        <v>6.6199999999999995E-2</v>
      </c>
      <c r="G38" s="196"/>
      <c r="H38" s="196"/>
      <c r="I38" s="196"/>
      <c r="J38" s="197"/>
    </row>
    <row r="39" spans="1:17" x14ac:dyDescent="0.35">
      <c r="A39" s="82">
        <v>18</v>
      </c>
      <c r="B39" s="223" t="s">
        <v>7263</v>
      </c>
      <c r="C39" s="224"/>
      <c r="D39" s="23"/>
      <c r="E39" s="24"/>
      <c r="F39" s="178"/>
      <c r="G39" s="178"/>
      <c r="H39" s="178"/>
      <c r="I39" s="178"/>
      <c r="J39" s="179"/>
    </row>
    <row r="40" spans="1:17" ht="31" x14ac:dyDescent="0.3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0">
        <v>6.93E-2</v>
      </c>
      <c r="G40" s="201"/>
      <c r="H40" s="201"/>
      <c r="I40" s="201"/>
      <c r="J40" s="202"/>
    </row>
    <row r="41" spans="1:17" ht="31" x14ac:dyDescent="0.35">
      <c r="A41" s="77">
        <v>20</v>
      </c>
      <c r="B41" s="232" t="s">
        <v>7277</v>
      </c>
      <c r="C41" s="233"/>
      <c r="D41" s="119" t="s">
        <v>7478</v>
      </c>
      <c r="E41" s="29" t="s">
        <v>7296</v>
      </c>
      <c r="F41" s="203" t="s">
        <v>7499</v>
      </c>
      <c r="G41" s="203"/>
      <c r="H41" s="203"/>
      <c r="I41" s="203"/>
      <c r="J41" s="204"/>
      <c r="K41" s="42"/>
    </row>
    <row r="42" spans="1:17" s="15" customFormat="1" ht="31" x14ac:dyDescent="0.3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5" t="s">
        <v>7500</v>
      </c>
      <c r="G42" s="205"/>
      <c r="H42" s="205"/>
      <c r="I42" s="205"/>
      <c r="J42" s="206"/>
      <c r="K42" s="41"/>
      <c r="L42" s="41"/>
    </row>
    <row r="43" spans="1:17" s="15" customFormat="1" ht="31" x14ac:dyDescent="0.35">
      <c r="A43" s="77">
        <v>22</v>
      </c>
      <c r="B43" s="232" t="s">
        <v>7289</v>
      </c>
      <c r="C43" s="233"/>
      <c r="D43" s="119" t="s">
        <v>7478</v>
      </c>
      <c r="E43" s="29" t="s">
        <v>7297</v>
      </c>
      <c r="F43" s="194" t="s">
        <v>7501</v>
      </c>
      <c r="G43" s="194"/>
      <c r="H43" s="194"/>
      <c r="I43" s="194"/>
      <c r="J43" s="195"/>
      <c r="K43" s="41"/>
      <c r="L43" s="41"/>
    </row>
    <row r="44" spans="1:17" s="15" customFormat="1" x14ac:dyDescent="0.35">
      <c r="A44" s="82">
        <v>23</v>
      </c>
      <c r="B44" s="121" t="s">
        <v>7272</v>
      </c>
      <c r="C44" s="122"/>
      <c r="D44" s="23"/>
      <c r="E44" s="24"/>
      <c r="F44" s="207"/>
      <c r="G44" s="207"/>
      <c r="H44" s="207"/>
      <c r="I44" s="207"/>
      <c r="J44" s="208"/>
    </row>
    <row r="45" spans="1:17" ht="31" x14ac:dyDescent="0.35">
      <c r="A45" s="77">
        <v>24</v>
      </c>
      <c r="B45" s="123" t="s">
        <v>7306</v>
      </c>
      <c r="C45" s="124"/>
      <c r="D45" s="119" t="s">
        <v>7478</v>
      </c>
      <c r="E45" s="22" t="s">
        <v>7276</v>
      </c>
      <c r="F45" s="180">
        <v>15183470</v>
      </c>
      <c r="G45" s="180"/>
      <c r="H45" s="180"/>
      <c r="I45" s="180"/>
      <c r="J45" s="181"/>
      <c r="K45" s="2"/>
      <c r="L45" s="2"/>
    </row>
    <row r="46" spans="1:17" ht="31" x14ac:dyDescent="0.35">
      <c r="A46" s="75">
        <v>25</v>
      </c>
      <c r="B46" s="125" t="s">
        <v>7307</v>
      </c>
      <c r="C46" s="126"/>
      <c r="D46" s="85" t="s">
        <v>7478</v>
      </c>
      <c r="E46" s="20" t="s">
        <v>7276</v>
      </c>
      <c r="F46" s="182">
        <v>19871186</v>
      </c>
      <c r="G46" s="182"/>
      <c r="H46" s="182"/>
      <c r="I46" s="182"/>
      <c r="J46" s="183"/>
      <c r="K46" s="2"/>
      <c r="L46" s="2"/>
    </row>
    <row r="47" spans="1:17" x14ac:dyDescent="0.35">
      <c r="A47" s="77">
        <v>26</v>
      </c>
      <c r="B47" s="232" t="s">
        <v>7275</v>
      </c>
      <c r="C47" s="233"/>
      <c r="D47" s="120" t="s">
        <v>2</v>
      </c>
      <c r="E47" s="22" t="s">
        <v>7276</v>
      </c>
      <c r="F47" s="184">
        <f>IFERROR(F45/F46,"")</f>
        <v>0.76409480541322494</v>
      </c>
      <c r="G47" s="184" t="str">
        <f>IFERROR(G45/G46,"")</f>
        <v/>
      </c>
      <c r="H47" s="184" t="str">
        <f>IFERROR(H45/H46,"")</f>
        <v/>
      </c>
      <c r="I47" s="184" t="str">
        <f>IFERROR(I45/I46,"")</f>
        <v/>
      </c>
      <c r="J47" s="185" t="str">
        <f>IFERROR(J45/J46,"")</f>
        <v/>
      </c>
      <c r="K47" s="2"/>
      <c r="L47" s="2"/>
      <c r="O47" s="16"/>
      <c r="P47" s="16"/>
      <c r="Q47" s="16"/>
    </row>
    <row r="48" spans="1:17" ht="31" x14ac:dyDescent="0.35">
      <c r="A48" s="75">
        <v>27</v>
      </c>
      <c r="B48" s="125" t="s">
        <v>7299</v>
      </c>
      <c r="C48" s="126"/>
      <c r="D48" s="85" t="s">
        <v>7478</v>
      </c>
      <c r="E48" s="20" t="s">
        <v>7276</v>
      </c>
      <c r="F48" s="182">
        <v>1128732</v>
      </c>
      <c r="G48" s="182"/>
      <c r="H48" s="182"/>
      <c r="I48" s="182"/>
      <c r="J48" s="183"/>
      <c r="K48" s="2"/>
      <c r="L48" s="2"/>
    </row>
    <row r="49" spans="1:17" x14ac:dyDescent="0.35">
      <c r="A49" s="77">
        <v>28</v>
      </c>
      <c r="B49" s="123" t="s">
        <v>7236</v>
      </c>
      <c r="C49" s="124"/>
      <c r="D49" s="120" t="s">
        <v>2</v>
      </c>
      <c r="E49" s="22" t="s">
        <v>7276</v>
      </c>
      <c r="F49" s="184">
        <f>IFERROR(SUM($F$48:$J$48)/F29,"")</f>
        <v>6.0945345826010099E-2</v>
      </c>
      <c r="G49" s="184" t="str">
        <f t="shared" ref="G49:J49" si="1">IFERROR(SUM($F$48:$J$48)/G29,"")</f>
        <v/>
      </c>
      <c r="H49" s="184" t="str">
        <f t="shared" si="1"/>
        <v/>
      </c>
      <c r="I49" s="184" t="str">
        <f t="shared" si="1"/>
        <v/>
      </c>
      <c r="J49" s="209" t="str">
        <f t="shared" si="1"/>
        <v/>
      </c>
      <c r="K49" s="2"/>
      <c r="L49" s="2"/>
      <c r="O49" s="16"/>
      <c r="P49" s="16"/>
      <c r="Q49" s="16"/>
    </row>
    <row r="50" spans="1:17" x14ac:dyDescent="0.35">
      <c r="A50" s="82">
        <v>29</v>
      </c>
      <c r="B50" s="241" t="s">
        <v>7298</v>
      </c>
      <c r="C50" s="242"/>
      <c r="D50" s="27"/>
      <c r="E50" s="26"/>
      <c r="F50" s="178"/>
      <c r="G50" s="178"/>
      <c r="H50" s="178"/>
      <c r="I50" s="178"/>
      <c r="J50" s="179"/>
    </row>
    <row r="51" spans="1:17" ht="57" customHeight="1" x14ac:dyDescent="0.35">
      <c r="A51" s="88">
        <v>30</v>
      </c>
      <c r="B51" s="232" t="s">
        <v>7234</v>
      </c>
      <c r="C51" s="233"/>
      <c r="D51" s="116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3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3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3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3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3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3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3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3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B3/LQjkFxdxh09xiN1ZXUN+C4P5odgMQHuBhmIjwkZoh+/6w1IW1bd3IECAOcVFBnNfIge1F7fiHPAP9mAhsZw==" saltValue="MpCsS8pzMhi2poEkrmEO3g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opLeftCell="A4" zoomScaleNormal="100" workbookViewId="0">
      <pane xSplit="3" topLeftCell="D1" activePane="topRight" state="frozenSplit"/>
      <selection activeCell="D30" sqref="D30"/>
      <selection pane="topRight" activeCell="B6" sqref="B6"/>
    </sheetView>
  </sheetViews>
  <sheetFormatPr defaultColWidth="9.08984375" defaultRowHeight="15.5" x14ac:dyDescent="0.35"/>
  <cols>
    <col min="1" max="1" width="7.36328125" style="39" customWidth="1"/>
    <col min="2" max="2" width="43" style="2" customWidth="1"/>
    <col min="3" max="3" width="53.08984375" style="2" customWidth="1"/>
    <col min="4" max="4" width="53.453125" style="33" customWidth="1"/>
    <col min="5" max="5" width="23.54296875" style="2" hidden="1" customWidth="1"/>
    <col min="6" max="10" width="20.08984375" style="3" customWidth="1"/>
    <col min="11" max="11" width="10.90625" style="2" customWidth="1"/>
    <col min="12" max="14" width="9.08984375" style="2"/>
    <col min="15" max="15" width="6.453125" style="2" bestFit="1" customWidth="1"/>
    <col min="16" max="16384" width="9.08984375" style="2"/>
  </cols>
  <sheetData>
    <row r="1" spans="1:19" ht="17.149999999999999" customHeight="1" x14ac:dyDescent="0.3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49999999999999" customHeight="1" x14ac:dyDescent="0.3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5" x14ac:dyDescent="0.45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" thickBot="1" x14ac:dyDescent="0.4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35">
      <c r="A5" s="16"/>
      <c r="B5" s="10" t="s">
        <v>7481</v>
      </c>
      <c r="C5" s="80" t="str">
        <f>IF('Pension Report'!C5=0,"",'Pension Report'!C5)</f>
        <v>Barry County Community Mental Health Authority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35">
      <c r="A6" s="16"/>
      <c r="B6" s="210" t="s">
        <v>10</v>
      </c>
      <c r="C6" s="81" t="str">
        <f>IF('Pension Report'!C6=0,"", 'Pension Report'!C6)</f>
        <v>087508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35">
      <c r="A7" s="16"/>
      <c r="B7" s="12" t="s">
        <v>7218</v>
      </c>
      <c r="C7" s="69" t="str">
        <f>IFERROR(VLOOKUP(C6,'Unit Type'!B2:C7179,2,FALSE),"")</f>
        <v>Authority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35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35">
      <c r="A9" s="16"/>
      <c r="B9" s="12" t="s">
        <v>7308</v>
      </c>
      <c r="C9" s="65">
        <f>IF('Pension Report'!C9=0,"",'Pension Report'!C9)</f>
        <v>2024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35">
      <c r="A10" s="16"/>
      <c r="B10" s="12" t="s">
        <v>7280</v>
      </c>
      <c r="C10" s="65" t="str">
        <f>IF('Pension Report'!C10=0,"",'Pension Report'!C10)</f>
        <v>Kelly Jenkins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35">
      <c r="A11" s="16"/>
      <c r="B11" s="12" t="s">
        <v>7282</v>
      </c>
      <c r="C11" s="65" t="str">
        <f>IF('Pension Report'!C11=0,"",'Pension Report'!C11)</f>
        <v>Chief Operating Officer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35">
      <c r="A12" s="16"/>
      <c r="B12" s="12" t="s">
        <v>7281</v>
      </c>
      <c r="C12" s="65" t="str">
        <f>IF('Pension Report'!C12=0,"",'Pension Report'!C12)</f>
        <v>kejenkins@bccmha.org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4">
      <c r="A13" s="16"/>
      <c r="B13" s="13" t="s">
        <v>13</v>
      </c>
      <c r="C13" s="111"/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20" customHeight="1" thickBot="1" x14ac:dyDescent="0.4">
      <c r="A14" s="16"/>
      <c r="B14" s="5"/>
      <c r="C14" s="46"/>
      <c r="D14" s="128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49999999999999" customHeight="1" x14ac:dyDescent="0.35">
      <c r="A15" s="16"/>
      <c r="B15" s="129" t="s">
        <v>7224</v>
      </c>
      <c r="C15" s="106"/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49999999999999" customHeight="1" x14ac:dyDescent="0.35">
      <c r="A16" s="16"/>
      <c r="B16" s="130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49999999999999" customHeight="1" x14ac:dyDescent="0.35">
      <c r="A17" s="16"/>
      <c r="B17" s="130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49999999999999" customHeight="1" x14ac:dyDescent="0.35">
      <c r="A18" s="16"/>
      <c r="B18" s="130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49999999999999" customHeight="1" thickBot="1" x14ac:dyDescent="0.4">
      <c r="A19" s="16"/>
      <c r="B19" s="131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3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3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3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3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35">
      <c r="A24" s="82">
        <v>3</v>
      </c>
      <c r="B24" s="223" t="s">
        <v>7261</v>
      </c>
      <c r="C24" s="224"/>
      <c r="D24" s="24"/>
      <c r="E24" s="24"/>
      <c r="F24" s="144"/>
      <c r="G24" s="144"/>
      <c r="H24" s="144"/>
      <c r="I24" s="144"/>
      <c r="J24" s="145"/>
    </row>
    <row r="25" spans="1:19" x14ac:dyDescent="0.3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6"/>
      <c r="G25" s="146"/>
      <c r="H25" s="146"/>
      <c r="I25" s="146"/>
      <c r="J25" s="147"/>
    </row>
    <row r="26" spans="1:19" x14ac:dyDescent="0.3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8"/>
      <c r="G26" s="148"/>
      <c r="H26" s="148"/>
      <c r="I26" s="148"/>
      <c r="J26" s="149"/>
    </row>
    <row r="27" spans="1:19" x14ac:dyDescent="0.3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0" t="str">
        <f>IFERROR(F25/F26,"")</f>
        <v/>
      </c>
      <c r="G27" s="150" t="str">
        <f>IFERROR(G25/G26,"")</f>
        <v/>
      </c>
      <c r="H27" s="150" t="str">
        <f>IFERROR(H25/H26,"")</f>
        <v/>
      </c>
      <c r="I27" s="150" t="str">
        <f>IFERROR(I25/I26,"")</f>
        <v/>
      </c>
      <c r="J27" s="151" t="str">
        <f>IFERROR(J25/J26,"")</f>
        <v/>
      </c>
      <c r="O27" s="16"/>
      <c r="P27" s="16"/>
      <c r="Q27" s="16"/>
    </row>
    <row r="28" spans="1:19" x14ac:dyDescent="0.3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8"/>
      <c r="G28" s="148"/>
      <c r="H28" s="148"/>
      <c r="I28" s="148"/>
      <c r="J28" s="149"/>
    </row>
    <row r="29" spans="1:19" s="36" customFormat="1" ht="17.25" customHeight="1" x14ac:dyDescent="0.3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6"/>
      <c r="G29" s="146"/>
      <c r="H29" s="146"/>
      <c r="I29" s="146"/>
      <c r="J29" s="147"/>
      <c r="K29" s="35"/>
      <c r="L29" s="35"/>
    </row>
    <row r="30" spans="1:19" x14ac:dyDescent="0.3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8"/>
      <c r="G30" s="148"/>
      <c r="H30" s="148"/>
      <c r="I30" s="148"/>
      <c r="J30" s="149"/>
    </row>
    <row r="31" spans="1:19" x14ac:dyDescent="0.3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0" t="str">
        <f>IFERROR(SUM($F$28:$J$28)/F30,"")</f>
        <v/>
      </c>
      <c r="G31" s="150" t="str">
        <f>IFERROR(SUM($F$28:$J$28)/G30,"")</f>
        <v/>
      </c>
      <c r="H31" s="150" t="str">
        <f>IFERROR(SUM($F$28:$J$28)/H30,"")</f>
        <v/>
      </c>
      <c r="I31" s="150" t="str">
        <f>IFERROR(SUM($F$28:$J$28)/I30,"")</f>
        <v/>
      </c>
      <c r="J31" s="151" t="str">
        <f>IFERROR(SUM($F$28:$J$28)/J30,"")</f>
        <v/>
      </c>
      <c r="O31" s="16"/>
      <c r="P31" s="16"/>
      <c r="Q31" s="16"/>
    </row>
    <row r="32" spans="1:19" s="15" customFormat="1" x14ac:dyDescent="0.35">
      <c r="A32" s="83">
        <v>10</v>
      </c>
      <c r="B32" s="223" t="s">
        <v>7264</v>
      </c>
      <c r="C32" s="224"/>
      <c r="D32" s="27"/>
      <c r="E32" s="27"/>
      <c r="F32" s="152"/>
      <c r="G32" s="152"/>
      <c r="H32" s="152"/>
      <c r="I32" s="152"/>
      <c r="J32" s="153"/>
      <c r="Q32" s="41"/>
      <c r="R32" s="41"/>
      <c r="S32" s="41"/>
    </row>
    <row r="33" spans="1:12" ht="31" x14ac:dyDescent="0.35">
      <c r="A33" s="78">
        <v>11</v>
      </c>
      <c r="B33" s="232" t="s">
        <v>7239</v>
      </c>
      <c r="C33" s="254"/>
      <c r="D33" s="118" t="s">
        <v>7478</v>
      </c>
      <c r="E33" s="29" t="s">
        <v>7286</v>
      </c>
      <c r="F33" s="154"/>
      <c r="G33" s="154"/>
      <c r="H33" s="154"/>
      <c r="I33" s="154"/>
      <c r="J33" s="155"/>
      <c r="K33" s="16"/>
      <c r="L33" s="16"/>
    </row>
    <row r="34" spans="1:12" ht="31" x14ac:dyDescent="0.35">
      <c r="A34" s="75">
        <v>12</v>
      </c>
      <c r="B34" s="234" t="s">
        <v>7309</v>
      </c>
      <c r="C34" s="255"/>
      <c r="D34" s="117" t="s">
        <v>7478</v>
      </c>
      <c r="E34" s="28"/>
      <c r="F34" s="156"/>
      <c r="G34" s="156"/>
      <c r="H34" s="156"/>
      <c r="I34" s="156"/>
      <c r="J34" s="157"/>
      <c r="K34" s="16"/>
      <c r="L34" s="16"/>
    </row>
    <row r="35" spans="1:12" ht="31" x14ac:dyDescent="0.35">
      <c r="A35" s="78">
        <v>13</v>
      </c>
      <c r="B35" s="232" t="s">
        <v>7265</v>
      </c>
      <c r="C35" s="254"/>
      <c r="D35" s="118" t="s">
        <v>7478</v>
      </c>
      <c r="E35" s="29" t="s">
        <v>7286</v>
      </c>
      <c r="F35" s="154"/>
      <c r="G35" s="154"/>
      <c r="H35" s="154"/>
      <c r="I35" s="154"/>
      <c r="J35" s="155"/>
      <c r="K35" s="16"/>
      <c r="L35" s="16"/>
    </row>
    <row r="36" spans="1:12" x14ac:dyDescent="0.35">
      <c r="A36" s="75">
        <v>14</v>
      </c>
      <c r="B36" s="234" t="s">
        <v>7245</v>
      </c>
      <c r="C36" s="255"/>
      <c r="D36" s="132" t="s">
        <v>7313</v>
      </c>
      <c r="E36" s="28" t="s">
        <v>7259</v>
      </c>
      <c r="F36" s="148"/>
      <c r="G36" s="148"/>
      <c r="H36" s="148"/>
      <c r="I36" s="148"/>
      <c r="J36" s="149"/>
    </row>
    <row r="37" spans="1:12" s="15" customFormat="1" x14ac:dyDescent="0.35">
      <c r="A37" s="83">
        <v>15</v>
      </c>
      <c r="B37" s="223" t="s">
        <v>7262</v>
      </c>
      <c r="C37" s="224"/>
      <c r="D37" s="133"/>
      <c r="E37" s="26"/>
      <c r="F37" s="158"/>
      <c r="G37" s="158"/>
      <c r="H37" s="158"/>
      <c r="I37" s="158"/>
      <c r="J37" s="159"/>
    </row>
    <row r="38" spans="1:12" ht="31" x14ac:dyDescent="0.35">
      <c r="A38" s="75">
        <v>16</v>
      </c>
      <c r="B38" s="234" t="s">
        <v>7241</v>
      </c>
      <c r="C38" s="255"/>
      <c r="D38" s="134" t="s">
        <v>7479</v>
      </c>
      <c r="E38" s="28" t="s">
        <v>7255</v>
      </c>
      <c r="F38" s="160"/>
      <c r="G38" s="160"/>
      <c r="H38" s="160"/>
      <c r="I38" s="160"/>
      <c r="J38" s="161"/>
    </row>
    <row r="39" spans="1:12" ht="31" x14ac:dyDescent="0.35">
      <c r="A39" s="78">
        <v>17</v>
      </c>
      <c r="B39" s="232" t="s">
        <v>7242</v>
      </c>
      <c r="C39" s="254"/>
      <c r="D39" s="135" t="s">
        <v>7479</v>
      </c>
      <c r="E39" s="29" t="s">
        <v>7255</v>
      </c>
      <c r="F39" s="162"/>
      <c r="G39" s="162"/>
      <c r="H39" s="162"/>
      <c r="I39" s="162"/>
      <c r="J39" s="163"/>
    </row>
    <row r="40" spans="1:12" ht="31" x14ac:dyDescent="0.35">
      <c r="A40" s="75">
        <v>18</v>
      </c>
      <c r="B40" s="234" t="s">
        <v>7243</v>
      </c>
      <c r="C40" s="255"/>
      <c r="D40" s="134" t="s">
        <v>7479</v>
      </c>
      <c r="E40" s="28" t="s">
        <v>7255</v>
      </c>
      <c r="F40" s="160"/>
      <c r="G40" s="160"/>
      <c r="H40" s="160"/>
      <c r="I40" s="160"/>
      <c r="J40" s="161"/>
    </row>
    <row r="41" spans="1:12" s="15" customFormat="1" x14ac:dyDescent="0.35">
      <c r="A41" s="83">
        <v>19</v>
      </c>
      <c r="B41" s="223" t="s">
        <v>7263</v>
      </c>
      <c r="C41" s="224"/>
      <c r="D41" s="136"/>
      <c r="E41" s="24"/>
      <c r="F41" s="152"/>
      <c r="G41" s="152"/>
      <c r="H41" s="152"/>
      <c r="I41" s="152"/>
      <c r="J41" s="153"/>
      <c r="K41" s="41"/>
      <c r="L41" s="41"/>
    </row>
    <row r="42" spans="1:12" ht="31" x14ac:dyDescent="0.35">
      <c r="A42" s="75">
        <v>20</v>
      </c>
      <c r="B42" s="234" t="s">
        <v>7279</v>
      </c>
      <c r="C42" s="255"/>
      <c r="D42" s="117" t="s">
        <v>7478</v>
      </c>
      <c r="E42" s="28" t="s">
        <v>7254</v>
      </c>
      <c r="F42" s="160"/>
      <c r="G42" s="160"/>
      <c r="H42" s="160"/>
      <c r="I42" s="160"/>
      <c r="J42" s="161"/>
    </row>
    <row r="43" spans="1:12" ht="31" x14ac:dyDescent="0.35">
      <c r="A43" s="78">
        <v>21</v>
      </c>
      <c r="B43" s="232" t="s">
        <v>7244</v>
      </c>
      <c r="C43" s="254"/>
      <c r="D43" s="118" t="s">
        <v>7478</v>
      </c>
      <c r="E43" s="29" t="s">
        <v>7256</v>
      </c>
      <c r="F43" s="162"/>
      <c r="G43" s="162"/>
      <c r="H43" s="162"/>
      <c r="I43" s="162"/>
      <c r="J43" s="163"/>
    </row>
    <row r="44" spans="1:12" ht="31" x14ac:dyDescent="0.35">
      <c r="A44" s="75">
        <v>22</v>
      </c>
      <c r="B44" s="234" t="s">
        <v>7277</v>
      </c>
      <c r="C44" s="255"/>
      <c r="D44" s="117" t="s">
        <v>7478</v>
      </c>
      <c r="E44" s="28" t="s">
        <v>7257</v>
      </c>
      <c r="F44" s="164"/>
      <c r="G44" s="164"/>
      <c r="H44" s="164"/>
      <c r="I44" s="164"/>
      <c r="J44" s="165"/>
      <c r="K44" s="16"/>
      <c r="L44" s="16"/>
    </row>
    <row r="45" spans="1:12" ht="31" x14ac:dyDescent="0.35">
      <c r="A45" s="78">
        <v>23</v>
      </c>
      <c r="B45" s="232" t="s">
        <v>7278</v>
      </c>
      <c r="C45" s="254"/>
      <c r="D45" s="118" t="s">
        <v>7478</v>
      </c>
      <c r="E45" s="29" t="s">
        <v>7285</v>
      </c>
      <c r="F45" s="166"/>
      <c r="G45" s="166"/>
      <c r="H45" s="166"/>
      <c r="I45" s="166"/>
      <c r="J45" s="167"/>
      <c r="K45" s="16"/>
      <c r="L45" s="16"/>
    </row>
    <row r="46" spans="1:12" ht="31" x14ac:dyDescent="0.35">
      <c r="A46" s="75">
        <v>24</v>
      </c>
      <c r="B46" s="234" t="s">
        <v>7289</v>
      </c>
      <c r="C46" s="255"/>
      <c r="D46" s="117" t="s">
        <v>7478</v>
      </c>
      <c r="E46" s="28" t="s">
        <v>7257</v>
      </c>
      <c r="F46" s="168"/>
      <c r="G46" s="168"/>
      <c r="H46" s="168"/>
      <c r="I46" s="168"/>
      <c r="J46" s="169"/>
    </row>
    <row r="47" spans="1:12" ht="31" x14ac:dyDescent="0.35">
      <c r="A47" s="78">
        <v>25</v>
      </c>
      <c r="B47" s="232" t="s">
        <v>7315</v>
      </c>
      <c r="C47" s="254"/>
      <c r="D47" s="118" t="s">
        <v>7478</v>
      </c>
      <c r="E47" s="29"/>
      <c r="F47" s="170"/>
      <c r="G47" s="170"/>
      <c r="H47" s="170"/>
      <c r="I47" s="170"/>
      <c r="J47" s="171"/>
    </row>
    <row r="48" spans="1:12" ht="31" x14ac:dyDescent="0.35">
      <c r="A48" s="75">
        <v>26</v>
      </c>
      <c r="B48" s="234" t="s">
        <v>7316</v>
      </c>
      <c r="C48" s="255"/>
      <c r="D48" s="117" t="s">
        <v>7478</v>
      </c>
      <c r="E48" s="28" t="s">
        <v>7258</v>
      </c>
      <c r="F48" s="160"/>
      <c r="G48" s="160"/>
      <c r="H48" s="160"/>
      <c r="I48" s="160"/>
      <c r="J48" s="161"/>
    </row>
    <row r="49" spans="1:19" s="15" customFormat="1" x14ac:dyDescent="0.35">
      <c r="A49" s="83">
        <v>27</v>
      </c>
      <c r="B49" s="223" t="s">
        <v>7272</v>
      </c>
      <c r="C49" s="224"/>
      <c r="D49" s="137"/>
      <c r="E49" s="24"/>
      <c r="F49" s="144"/>
      <c r="G49" s="144"/>
      <c r="H49" s="144"/>
      <c r="I49" s="144"/>
      <c r="J49" s="145"/>
    </row>
    <row r="50" spans="1:19" ht="31" x14ac:dyDescent="0.35">
      <c r="A50" s="75">
        <v>28</v>
      </c>
      <c r="B50" s="234" t="s">
        <v>7273</v>
      </c>
      <c r="C50" s="255"/>
      <c r="D50" s="117" t="s">
        <v>7478</v>
      </c>
      <c r="E50" s="20" t="s">
        <v>7276</v>
      </c>
      <c r="F50" s="148"/>
      <c r="G50" s="148"/>
      <c r="H50" s="148"/>
      <c r="I50" s="148"/>
      <c r="J50" s="149"/>
    </row>
    <row r="51" spans="1:19" ht="31" x14ac:dyDescent="0.35">
      <c r="A51" s="78">
        <v>29</v>
      </c>
      <c r="B51" s="232" t="s">
        <v>7274</v>
      </c>
      <c r="C51" s="254"/>
      <c r="D51" s="118" t="s">
        <v>7478</v>
      </c>
      <c r="E51" s="22" t="s">
        <v>7276</v>
      </c>
      <c r="F51" s="146"/>
      <c r="G51" s="146"/>
      <c r="H51" s="146"/>
      <c r="I51" s="146"/>
      <c r="J51" s="147"/>
    </row>
    <row r="52" spans="1:19" x14ac:dyDescent="0.35">
      <c r="A52" s="75">
        <v>30</v>
      </c>
      <c r="B52" s="234" t="s">
        <v>7275</v>
      </c>
      <c r="C52" s="255"/>
      <c r="D52" s="132" t="s">
        <v>2</v>
      </c>
      <c r="E52" s="20" t="s">
        <v>7276</v>
      </c>
      <c r="F52" s="172" t="str">
        <f>IFERROR(F50/F51,"")</f>
        <v/>
      </c>
      <c r="G52" s="172" t="str">
        <f>IFERROR(G50/G51,"")</f>
        <v/>
      </c>
      <c r="H52" s="172" t="str">
        <f>IFERROR(H50/H51,"")</f>
        <v/>
      </c>
      <c r="I52" s="172" t="str">
        <f>IFERROR(I50/I51,"")</f>
        <v/>
      </c>
      <c r="J52" s="173" t="str">
        <f>IFERROR(J50/J51,"")</f>
        <v/>
      </c>
      <c r="O52" s="16"/>
      <c r="P52" s="16"/>
      <c r="Q52" s="16"/>
    </row>
    <row r="53" spans="1:19" ht="31" x14ac:dyDescent="0.35">
      <c r="A53" s="78">
        <v>31</v>
      </c>
      <c r="B53" s="232" t="s">
        <v>7299</v>
      </c>
      <c r="C53" s="254"/>
      <c r="D53" s="118" t="s">
        <v>7478</v>
      </c>
      <c r="E53" s="22" t="s">
        <v>7276</v>
      </c>
      <c r="F53" s="146"/>
      <c r="G53" s="146"/>
      <c r="H53" s="146"/>
      <c r="I53" s="146"/>
      <c r="J53" s="147"/>
    </row>
    <row r="54" spans="1:19" x14ac:dyDescent="0.35">
      <c r="A54" s="75">
        <v>32</v>
      </c>
      <c r="B54" s="234" t="s">
        <v>7236</v>
      </c>
      <c r="C54" s="255"/>
      <c r="D54" s="132" t="s">
        <v>2</v>
      </c>
      <c r="E54" s="20" t="s">
        <v>7276</v>
      </c>
      <c r="F54" s="172" t="str">
        <f>IFERROR(SUM($F$53:$J$53)/F30,"")</f>
        <v/>
      </c>
      <c r="G54" s="172" t="str">
        <f t="shared" ref="G54:J54" si="1">IFERROR(SUM($F$53:$J$53)/G30,"")</f>
        <v/>
      </c>
      <c r="H54" s="172" t="str">
        <f t="shared" si="1"/>
        <v/>
      </c>
      <c r="I54" s="172" t="str">
        <f t="shared" si="1"/>
        <v/>
      </c>
      <c r="J54" s="173" t="str">
        <f t="shared" si="1"/>
        <v/>
      </c>
      <c r="O54" s="16"/>
      <c r="P54" s="16"/>
      <c r="Q54" s="16"/>
    </row>
    <row r="55" spans="1:19" x14ac:dyDescent="0.35">
      <c r="A55" s="83">
        <v>33</v>
      </c>
      <c r="B55" s="223" t="s">
        <v>7250</v>
      </c>
      <c r="C55" s="224"/>
      <c r="D55" s="133"/>
      <c r="E55" s="27"/>
      <c r="F55" s="152"/>
      <c r="G55" s="152"/>
      <c r="H55" s="152"/>
      <c r="I55" s="152"/>
      <c r="J55" s="153"/>
      <c r="O55" s="16"/>
      <c r="P55" s="16"/>
      <c r="Q55" s="16"/>
    </row>
    <row r="56" spans="1:19" s="36" customFormat="1" ht="16.5" customHeight="1" x14ac:dyDescent="0.35">
      <c r="A56" s="75">
        <v>34</v>
      </c>
      <c r="B56" s="257" t="s">
        <v>7266</v>
      </c>
      <c r="C56" s="258"/>
      <c r="D56" s="138" t="s">
        <v>7267</v>
      </c>
      <c r="E56" s="63" t="s">
        <v>7271</v>
      </c>
      <c r="F56" s="174"/>
      <c r="G56" s="174"/>
      <c r="H56" s="174"/>
      <c r="I56" s="174"/>
      <c r="J56" s="175"/>
      <c r="Q56" s="35"/>
      <c r="R56" s="35"/>
      <c r="S56" s="35"/>
    </row>
    <row r="57" spans="1:19" s="36" customFormat="1" ht="18.75" customHeight="1" x14ac:dyDescent="0.35">
      <c r="A57" s="78">
        <v>35</v>
      </c>
      <c r="B57" s="259" t="s">
        <v>7268</v>
      </c>
      <c r="C57" s="260"/>
      <c r="D57" s="139" t="s">
        <v>7267</v>
      </c>
      <c r="E57" s="62" t="s">
        <v>7270</v>
      </c>
      <c r="F57" s="176"/>
      <c r="G57" s="176"/>
      <c r="H57" s="176"/>
      <c r="I57" s="176"/>
      <c r="J57" s="177"/>
      <c r="K57" s="35"/>
      <c r="L57" s="35"/>
    </row>
    <row r="58" spans="1:19" ht="47" customHeight="1" x14ac:dyDescent="0.35">
      <c r="A58" s="140">
        <v>36</v>
      </c>
      <c r="B58" s="261" t="s">
        <v>7234</v>
      </c>
      <c r="C58" s="262"/>
      <c r="D58" s="79" t="s">
        <v>7492</v>
      </c>
      <c r="E58" s="141" t="s">
        <v>7253</v>
      </c>
      <c r="F58" s="142" t="str">
        <f>IF(COUNTIF(F56:F57, "NO")&gt;0,"YES",IF(AND(F29="YES", F22="YES"), IF(AND(F27&lt;0.4,F31&gt;0.12),"YES","NO"),(IF(F27&lt;0.4,"YES","NO"))))</f>
        <v>NO</v>
      </c>
      <c r="G58" s="142" t="str">
        <f>IF(COUNTIF(G56:G57, "NO")&gt;0,"YES",IF(AND(G29="YES", G22="YES"), IF(AND(G27&lt;0.4,G31&gt;0.12),"YES","NO"),(IF(G27&lt;0.4,"YES","NO"))))</f>
        <v>NO</v>
      </c>
      <c r="H58" s="142" t="str">
        <f>IF(COUNTIF(H56:H57, "NO")&gt;0,"YES",IF(AND(H29="YES", H22="YES"), IF(AND(H27&lt;0.4,H31&gt;0.12),"YES","NO"),(IF(H27&lt;0.4,"YES","NO"))))</f>
        <v>NO</v>
      </c>
      <c r="I58" s="142" t="str">
        <f>IF(COUNTIF(I56:I57, "NO")&gt;0,"YES",IF(AND(I29="YES", I22="YES"), IF(AND(I27&lt;0.4,I31&gt;0.12),"YES","NO"),(IF(I27&lt;0.4,"YES","NO"))))</f>
        <v>NO</v>
      </c>
      <c r="J58" s="143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3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3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3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3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3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3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3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3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WFLOl6KGgpckAQV3ihGQNqn3bU1JWHdEjypGGx5cMzlMt7LxSYeaf0Rd2WHs3m7bc0kmEdMXFR2TiDGazU75aQ==" saltValue="DeGJLIFbV7psX6JRx8dUjg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4385" workbookViewId="0">
      <selection activeCell="E4386" sqref="E4386"/>
    </sheetView>
  </sheetViews>
  <sheetFormatPr defaultRowHeight="14.5" x14ac:dyDescent="0.35"/>
  <cols>
    <col min="1" max="1" width="13.54296875" bestFit="1" customWidth="1"/>
    <col min="2" max="2" width="10.90625" customWidth="1"/>
    <col min="3" max="3" width="24.90625" bestFit="1" customWidth="1"/>
  </cols>
  <sheetData>
    <row r="1" spans="1:5" x14ac:dyDescent="0.3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35">
      <c r="A2" t="s">
        <v>7208</v>
      </c>
      <c r="B2" t="s">
        <v>16</v>
      </c>
      <c r="C2" t="s">
        <v>17</v>
      </c>
      <c r="D2">
        <v>0</v>
      </c>
    </row>
    <row r="3" spans="1:5" x14ac:dyDescent="0.3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3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3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3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3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3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3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3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3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3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3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3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3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3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3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3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3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3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3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3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3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3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3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3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3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3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3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3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3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3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3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3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3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3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3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3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3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3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3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3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3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3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3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3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3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3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3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3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3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3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3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3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3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3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3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3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3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3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3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3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3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3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3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3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3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3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3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3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3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3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3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3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3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3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3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3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3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3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3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3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3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3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3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3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3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3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3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3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3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3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3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3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3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3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3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3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3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3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3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3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3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3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3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3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3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3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3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3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3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3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3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3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3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3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3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3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3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3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3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3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3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3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3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3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3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3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3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3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3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3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3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3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3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3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3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3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3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3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3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3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3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3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3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3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3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3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3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3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3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3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3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3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3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3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3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3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3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3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3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3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3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3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3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3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3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3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3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3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3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3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3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3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3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3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3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3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3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3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3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3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3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3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3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3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3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3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3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3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3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3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3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3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3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3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3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3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3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3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3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3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3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3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3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3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3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3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3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3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3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3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3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3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3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3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3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3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3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3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3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3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3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3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3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3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3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3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3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3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3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3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3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3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3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3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3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3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3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3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3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3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3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3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3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3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3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3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3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3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3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3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3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3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3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3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3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3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3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3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3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3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3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3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3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3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3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3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3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3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3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3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3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3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3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3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3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3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3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3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3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3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3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3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3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3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3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3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3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3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3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3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3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3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3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3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3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3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3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3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3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3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3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3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3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3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3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3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3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3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3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3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3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3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3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3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3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3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3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3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3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3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3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3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3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3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3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3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3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3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3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3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3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3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3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3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3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3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3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3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3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3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3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3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3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3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3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3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3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3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3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3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3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3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3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3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3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3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3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3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3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3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3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3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3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3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3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3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3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3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3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3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3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3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3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3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3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3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3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3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3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3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3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3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3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3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3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3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3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3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3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3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3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3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3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3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3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3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3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3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3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3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3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3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3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3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3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3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3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3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3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3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3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3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3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3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3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3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3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3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3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3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3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3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3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3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3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3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3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3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3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3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3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3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3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3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3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3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3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3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3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3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3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3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3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3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3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3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3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3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3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3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3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3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3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3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3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3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3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3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3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3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3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3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3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3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3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3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3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3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3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3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3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3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3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3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3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3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3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3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3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3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3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3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3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3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3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3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3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3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3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3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3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3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3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3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3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3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3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3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3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3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3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3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3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3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3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3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3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3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3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3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3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3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3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3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3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3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3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3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3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3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3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3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3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3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3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3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3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3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3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3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3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3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3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3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3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3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3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3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3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3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3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3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3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3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3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3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3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3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3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3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3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3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3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3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3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3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3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3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3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3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3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3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3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3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3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3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3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3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3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3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3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3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3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3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3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3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3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3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3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3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3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3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3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3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3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3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3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3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3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3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3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3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3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3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3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3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3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3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3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3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3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3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3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3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3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3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3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3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3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3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3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3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3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3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3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3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3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3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3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3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3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3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3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3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3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3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3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3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3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3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3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3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3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3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3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3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3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3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3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3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3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3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3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3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3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3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3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3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3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3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3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3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3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3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3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3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3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3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3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3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3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3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3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3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3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3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3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3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3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3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3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3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3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3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3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3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3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3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3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3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3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3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3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3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3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3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3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3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3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3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3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3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3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3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3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3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3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3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3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3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3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3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3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3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3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3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3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3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3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3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3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3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3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3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3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3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3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3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3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3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3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3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3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3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3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3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3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3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3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3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3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3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3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3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3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3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3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3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3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3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3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3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3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3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3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3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3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3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3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3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3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3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3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3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3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3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3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3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3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3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3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3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3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3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3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3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3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3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3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3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3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3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3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3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3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3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3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3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3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3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3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3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3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3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3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3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3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3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3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3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3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3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3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3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3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3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3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3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3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3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3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3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3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3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3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3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3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3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3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3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3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3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3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3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3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3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3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3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3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3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3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3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3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3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3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3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3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3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3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3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3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3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3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3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3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3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3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3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3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3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3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3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3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3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3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3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3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3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3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3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3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3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3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3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3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3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3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3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3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3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3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3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3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3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3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3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3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3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3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3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3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3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3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3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3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3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3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3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3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3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3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3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3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3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3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3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3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3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3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3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3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3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3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3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3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3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3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3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3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3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3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3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3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3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3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3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3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3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3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3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3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3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3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3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3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3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3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3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3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3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3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3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3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3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3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3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3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3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3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3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3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3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3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3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3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3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3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3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3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3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3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3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3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3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3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3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3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3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3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3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3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3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3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3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3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3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3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3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3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3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3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3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3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3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3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3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3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3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3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3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3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3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3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3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3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3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3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3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3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3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3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3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3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3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3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3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3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3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3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3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3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3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3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3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3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3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3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3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3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3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3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3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3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3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3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3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3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3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3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3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3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3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3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3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3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3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3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3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3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3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3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3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3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3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3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3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3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3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3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3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3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3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3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3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3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3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3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3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3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3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3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3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3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3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3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3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3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3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3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3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3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3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3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3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3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3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3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3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3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3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3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3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3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3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3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3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3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3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3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3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3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3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3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3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3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3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3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3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3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3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3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3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3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3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3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3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3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3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3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3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3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3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3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3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3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3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3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3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3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3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3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3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3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3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3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3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3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3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3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3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3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3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3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3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3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3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3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3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3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3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3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3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3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3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3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3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3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3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3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3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3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3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3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3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3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3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3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3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3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3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3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3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3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3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3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3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3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3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3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3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3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3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3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3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3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3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3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3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3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3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3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3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3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3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3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3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3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3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3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3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3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3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3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3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3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3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3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3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3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3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3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3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3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3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3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3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3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3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3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3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3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3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3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3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3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3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3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3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3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3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3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3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3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3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3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3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3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3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3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3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3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3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3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3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3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3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3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3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3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3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3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3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3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3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3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3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3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3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3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3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3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3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3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3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3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3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3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3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3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3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3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3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3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3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3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3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3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3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3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3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3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3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3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3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3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3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3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3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3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3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3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3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3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3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3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3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3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3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3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3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3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3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3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3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3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3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3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3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3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3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3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3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3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3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3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3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3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3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3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3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3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3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3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3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3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3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3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3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3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3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3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3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3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3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3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3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3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3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3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3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3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3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3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3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3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3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3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3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3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3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3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3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3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3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3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3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3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3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3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3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3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3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3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3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3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3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3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3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3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3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3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3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3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3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3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3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3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3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3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3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3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3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3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3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3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3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3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3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3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3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3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3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3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3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3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3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3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3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3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3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3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3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3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3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3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3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3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3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3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3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3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3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3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3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3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3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3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3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3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3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3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3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3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3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3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3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3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3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3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3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3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3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3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3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3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3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3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3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3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3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3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3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3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3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3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3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3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3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3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3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3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3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3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3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3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3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3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3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3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3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3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3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3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3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3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3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3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3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3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3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3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3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3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3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3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3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3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3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3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3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3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3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3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3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3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3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3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3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3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3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3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3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3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3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3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3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3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3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3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3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3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3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3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3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3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3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3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3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3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3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3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3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3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3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3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3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3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3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3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3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3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3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3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3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3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3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3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3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3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3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3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3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3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3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3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3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3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3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3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3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3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3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3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3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3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3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3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3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3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3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3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3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3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3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3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3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3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3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3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3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3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3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3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3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3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3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3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3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3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3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3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3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3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3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3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3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3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3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3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3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3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3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3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3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3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3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3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3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3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3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3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3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3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3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3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3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3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3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3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3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3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3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3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3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3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3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3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3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3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3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3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3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3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3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3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3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3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3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3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3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3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3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3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3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3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3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3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3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3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3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3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3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3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3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3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3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3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3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3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3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3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3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3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3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3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3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3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3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3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3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3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3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3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3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3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3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3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3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3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3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3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3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3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3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3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3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3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3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3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3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3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3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3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3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3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3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3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3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3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3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3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3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3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3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3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3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3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3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3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3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3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3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3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3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3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3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3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3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3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3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3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3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3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3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3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3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3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3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3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3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3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3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3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3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3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3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3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3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3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3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3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3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3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3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3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3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3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3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3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3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3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3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3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3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3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3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3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3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3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3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3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3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3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3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3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3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3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3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3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3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3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3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3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3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3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3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3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3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3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3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3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3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3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3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3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3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3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3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3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3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3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3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3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3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3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3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3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3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3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3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3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3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3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3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3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3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3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3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3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3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3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3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3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3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3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3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3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3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3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3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3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3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3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3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3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3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3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3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3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3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3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3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3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3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3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3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3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3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3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3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3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3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3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3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3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3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3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3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3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3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3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3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3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3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3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3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3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3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3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3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3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3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3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3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3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3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3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3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3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3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3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3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3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3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3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3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3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3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3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3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3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3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3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3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3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3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3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3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3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3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3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3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3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3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3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3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3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3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3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3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3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3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3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3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3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3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3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3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3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3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3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3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3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3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3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3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3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3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3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3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3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3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3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3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3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3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3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3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3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3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3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3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3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3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3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3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3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3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3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3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3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3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3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3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3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3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3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3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3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3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3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3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3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3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3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3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3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3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3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3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3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3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3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3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3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3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3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3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3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3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3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3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3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3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3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3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3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3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3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3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3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3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3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3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3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3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3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3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3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3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3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3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3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3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3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3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3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3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3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3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3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3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3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3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3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3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3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3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3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3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3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3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3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3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3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3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3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3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3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3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3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3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3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3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3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3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3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3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3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3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3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3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3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3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3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3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3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3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3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3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3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3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3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3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3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3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3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3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3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3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3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3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3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3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3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3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3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3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3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3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3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3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3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3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3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3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3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3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3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3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3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3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3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3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3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3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3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3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3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3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3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3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3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3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3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3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3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3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3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3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3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3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3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3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3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3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3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3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3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3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3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3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3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3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3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3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3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3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3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3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3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3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3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3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3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3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3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3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3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3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3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3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3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3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3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3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3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3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3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3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3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3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3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3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3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3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3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3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3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3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3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3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3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3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3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3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3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3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3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3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3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3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3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3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3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3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3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3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3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3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3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3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3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3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3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3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3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3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3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3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3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3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3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3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3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3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3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3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3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3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3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3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3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3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3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3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3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3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3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3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3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3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3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3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3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3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3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3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3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3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3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3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3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3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3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3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3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3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3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3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3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3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3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3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3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3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3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3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3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3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3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3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3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3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3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3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3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3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3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3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3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3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3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3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3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3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3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3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3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3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3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3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3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3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3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3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3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3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3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3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3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3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3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3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3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3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3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3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3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3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3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3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3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3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3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3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3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3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3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3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3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3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3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3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3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3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3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3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3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3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3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3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3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3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3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3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3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3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3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3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3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3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3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3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3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3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3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3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3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3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3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3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3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3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3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3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3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3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3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3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3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3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3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3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3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3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3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3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3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3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3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3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3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3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3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3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3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3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3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3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3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3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3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3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3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3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3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3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3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3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3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3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3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3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3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3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3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3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3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3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3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3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3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3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3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3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3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3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3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3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3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3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3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3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3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3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3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3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3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3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3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3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3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3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3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3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3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3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3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3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3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3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3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3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3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3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3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3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3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3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3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3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3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3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3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3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3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3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3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3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3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3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3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3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3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3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3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3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3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3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3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3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3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3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3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3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3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3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3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3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3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3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3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3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3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3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3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3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3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3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3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3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3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3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3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3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3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3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3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3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3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3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3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3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3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3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3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3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3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3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3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3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3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3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3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3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3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3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3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3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3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3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3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3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3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3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3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3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3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3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3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3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3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3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3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3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3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3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3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3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3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3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3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3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3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3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3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3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3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3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3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3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3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3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3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3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3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3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3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3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3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3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3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3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3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3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3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3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3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3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3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3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3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3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3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3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3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3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3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3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3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3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3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3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3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3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3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3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3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3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3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3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3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3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3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3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3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3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3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3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3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3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3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3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3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3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3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3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3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3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3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3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3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3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3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3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3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3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3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3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3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3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3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3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3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3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3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3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3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3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3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3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3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3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3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3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3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3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3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3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3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3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3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3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3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3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3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3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3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3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3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3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3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3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3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3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3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3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3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3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3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3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3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3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3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3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3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3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3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3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3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3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3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3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3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3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3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3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3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3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3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3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3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3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3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3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3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3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3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3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3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3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3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3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3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3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3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3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3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3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3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3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3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3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3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3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3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3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3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3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3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3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3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3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3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3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3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3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3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3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3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3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3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3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3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3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3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3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3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3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3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3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3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3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3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3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3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3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3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3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3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3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3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3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3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3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3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3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3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3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3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3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3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3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3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3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3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3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3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3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3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3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3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3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3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3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3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3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3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3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3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3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3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3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3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3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3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3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3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3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3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3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3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3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3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3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3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3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3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3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3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3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3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3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3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3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3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3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3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3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3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3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3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3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3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3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3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3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3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3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3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3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3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3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3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3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3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3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3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3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3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3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3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3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3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3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3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3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3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3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3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3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3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3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3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3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3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3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3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3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3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3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3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3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3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3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3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3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3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3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3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3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3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3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3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3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3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3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3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3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3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3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3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3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3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3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3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3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3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3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3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3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3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3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3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3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3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3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3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3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3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3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3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3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3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3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3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3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3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3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3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3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3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3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3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3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3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3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3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3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3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3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3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3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3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3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3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3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3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3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3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3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3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3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3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3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3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3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3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3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3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3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3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3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3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3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3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3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3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3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3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3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3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3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3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3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3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3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3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3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3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3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3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3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3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3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3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3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3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3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3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3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3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3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3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3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3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3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3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3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3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3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3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3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3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3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3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3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3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3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3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3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3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3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3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3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3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3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3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3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3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3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3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3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3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3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3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3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3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3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3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3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3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3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3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3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3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3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3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3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3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3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3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3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3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3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3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3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3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3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3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3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3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3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3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3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3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3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3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3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3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3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3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3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3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3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3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3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3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3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3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3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3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3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3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3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3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3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3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3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3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3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3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3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3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3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3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3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3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3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3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3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3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3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3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3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3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3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3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3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3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3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3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3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3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3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3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3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3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3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3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3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3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3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3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3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3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3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3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3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3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3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3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3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3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3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3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3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3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3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3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3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3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3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3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3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3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3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3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3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3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3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3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3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3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3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3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3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3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3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3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3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3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3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3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3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3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3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3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3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3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3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3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3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3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3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3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3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3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3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3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3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3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3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3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3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3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3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3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3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3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3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3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3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3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3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3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3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3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3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3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3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3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3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3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3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3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3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3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3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3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3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3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3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3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3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3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3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3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3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3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3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3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3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3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3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3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3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3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3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3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3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3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3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3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3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3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3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3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3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3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3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3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3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3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3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3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3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3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3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3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3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3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3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3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3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3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3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3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3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3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3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3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3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3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3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3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3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3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3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3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3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3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3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3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3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3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3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3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3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3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3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3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3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3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3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3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3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3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3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3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3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3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3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3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3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3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3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3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3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3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3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3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3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3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3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3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3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3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3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3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3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3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3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3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3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3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3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3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3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3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3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3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3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3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3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3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3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3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3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3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3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3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3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3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3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3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3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3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3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3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3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3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3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3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3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3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3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3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3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3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3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3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3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3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3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3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3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3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3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3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3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3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3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3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3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3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3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3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3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3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3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3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3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3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3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3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3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3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3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3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3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3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3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3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3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3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3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3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3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3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3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3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3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3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3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3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3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3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3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3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3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3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3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3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3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3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3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3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3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3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3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3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3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3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3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3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3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3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3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3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3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3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3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3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3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3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3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3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3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3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3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3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3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3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3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3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3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3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3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3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3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3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3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3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3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3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3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3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3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3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3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3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3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3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3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3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3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3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3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3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3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3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3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3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3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3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3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3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3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3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3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3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3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3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3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3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3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3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3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3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3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3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3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3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3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3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3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3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3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3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3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3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3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3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3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3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3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3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3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3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3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3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3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3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3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3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3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3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3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3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3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3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3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3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3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3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3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3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3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3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3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3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3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3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3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3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3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3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3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3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3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3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3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3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3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3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3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3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3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3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3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3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3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3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3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3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3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3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3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3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3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3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3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3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3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3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3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3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3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3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3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3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3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3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3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3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3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3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3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3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3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3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3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3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3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3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3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3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3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3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3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3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3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3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3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3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3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3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3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3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3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3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3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3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3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3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3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3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3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3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3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3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3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3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3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3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3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3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3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3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3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3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3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3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3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3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3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3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3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3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3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3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3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3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3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3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3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3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3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3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3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3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3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3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3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3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3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3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3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3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3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3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3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3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3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3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3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3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3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3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3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3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3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3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3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3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3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3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3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3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3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3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3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3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3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3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3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3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3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3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3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3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3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3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3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3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3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3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3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3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3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3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3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3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3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3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3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3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3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3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3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3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3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3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3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3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3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3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3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3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3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3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3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3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3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3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3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3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3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3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3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3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3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3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3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3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3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3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3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3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3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3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3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3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3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3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3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3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3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3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3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3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3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3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3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3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3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3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3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3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3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3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3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3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3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3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3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3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3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3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3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3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3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3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3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3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3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3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3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3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3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3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3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3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3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3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3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3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3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3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3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3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3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3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3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3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3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3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3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3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3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3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3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3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3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3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3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3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3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3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3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3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3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3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3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3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3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3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3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3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3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3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3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3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3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3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3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3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3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3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3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3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3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3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3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3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3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3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3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3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3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3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3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3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3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3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3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3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3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3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3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3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3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3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3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3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3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3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3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3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3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3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3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3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3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3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3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3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3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3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3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3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3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3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3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3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3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3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3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3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3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3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3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3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3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3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3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3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3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3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3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3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3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3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3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3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3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3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3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3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3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3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3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3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3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3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3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3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3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3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3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3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3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3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3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3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3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3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3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3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3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3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3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3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3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3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3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3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3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3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3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3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3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3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3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3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3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3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3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3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3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3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3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3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3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3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3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3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3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3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3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3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3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3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3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3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3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3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3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3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3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3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3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3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3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3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3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3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3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3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3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3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3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3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3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3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3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3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3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3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3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3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3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3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3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3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3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3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3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3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3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3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3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3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3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3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3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3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3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3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3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3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3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3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3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3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3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3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3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3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3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3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3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3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3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3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3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3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3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3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3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3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3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3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3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3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3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3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3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3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3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3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3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3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3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3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3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3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3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3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3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3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3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3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3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3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3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3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3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3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3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3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3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3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3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3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3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3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3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3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3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3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3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3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3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3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3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3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3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3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3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3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3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3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3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3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3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3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3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3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3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3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3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3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3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3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3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3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3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3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3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3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3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3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3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3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3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3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3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3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3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3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3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3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3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3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3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3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3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3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3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3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3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3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3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3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3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3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3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3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3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3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3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3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3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3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3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3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3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3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3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3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3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3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3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3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3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3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3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3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3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3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3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3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3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3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3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3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3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3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3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3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3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3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3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3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3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3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3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3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3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3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3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3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3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3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3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3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3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3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3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3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3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3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3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3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3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3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3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3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3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3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3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3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3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3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3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3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3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3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3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3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3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3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3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3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3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3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3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3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3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3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3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3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3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3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3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3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3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3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3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3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3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3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3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3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3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3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3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3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3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3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3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3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3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3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3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3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3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3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3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3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3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3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3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3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3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3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3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3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3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3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3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3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3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3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3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3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3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3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3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3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3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3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3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3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3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3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3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3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3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3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3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3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3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3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3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3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3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3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3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3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3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3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3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3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3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3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3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3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3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3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3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3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3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3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3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3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3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3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3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3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3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3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3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3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3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3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3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3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3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3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3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3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3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3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3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3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3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3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3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3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3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3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3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3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3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3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3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3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3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3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3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3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3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3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3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3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3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3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3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3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3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3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3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3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3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3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3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3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3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3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3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3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3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3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3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3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3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3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3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3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3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3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3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3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3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3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3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3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3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3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3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3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3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3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3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3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3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3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3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3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3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3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3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3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3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3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3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3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3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3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3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3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3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3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3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3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3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3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3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3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3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3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3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3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3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3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3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3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3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3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3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3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3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3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3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3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3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3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3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3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3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3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3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3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3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3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3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3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3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3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3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3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3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3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3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3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3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3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3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3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3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3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3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3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3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3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3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3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3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3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3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3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3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3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3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3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3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3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3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3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3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3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3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3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3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3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3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3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3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3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3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3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3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3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3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3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3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3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3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3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3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3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3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3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3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3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3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3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3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3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3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3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3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3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3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3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3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3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3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3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3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3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3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3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3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3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3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3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3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3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3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3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3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3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3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3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3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3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3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3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3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3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3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3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3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3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3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3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3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3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3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3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3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3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3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3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3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3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3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3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3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3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3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3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3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3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3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3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3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3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3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3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3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3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3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3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3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3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3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3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3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3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3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3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3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3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3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3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3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35">
      <c r="A4385" t="s">
        <v>7214</v>
      </c>
      <c r="B4385" t="s">
        <v>4411</v>
      </c>
      <c r="C4385" t="s">
        <v>47</v>
      </c>
      <c r="D4385">
        <v>12</v>
      </c>
      <c r="E4385" t="s">
        <v>7322</v>
      </c>
    </row>
    <row r="4386" spans="1:5" x14ac:dyDescent="0.3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3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3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3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3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3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3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3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3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3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3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3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3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3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3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3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3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3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3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3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3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3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3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3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3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3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3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3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3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3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3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3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3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3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3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3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3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3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3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3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3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3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3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3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3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3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3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3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3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3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3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3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3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3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3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3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3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3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3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3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3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3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3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3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3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3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3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3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3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3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3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3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3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3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3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3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3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3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3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3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3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3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3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3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3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3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3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3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3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3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3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3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3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3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3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3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3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3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3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3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3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3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3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3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3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3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3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3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3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3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3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3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3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3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3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3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3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3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3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3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3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3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3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3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3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3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3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3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3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3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3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3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3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3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3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3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3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3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3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3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3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3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3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3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3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3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3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3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3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3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3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3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3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3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3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3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3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3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3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3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3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3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3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3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3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3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3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3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3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3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3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3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3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3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3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3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3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3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3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3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3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3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3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3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3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3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3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3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3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3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3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3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3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3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3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3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3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3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3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3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3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3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3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3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3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3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3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3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3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3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3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3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3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3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3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3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3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3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3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3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3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3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3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3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3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3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3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3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3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3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3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3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3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3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3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3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3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3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3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3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3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3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3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3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3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3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3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3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3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3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3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3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3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3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3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3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3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3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3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3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3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3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3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3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3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3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3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3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3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3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3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3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3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3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3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3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3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3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3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3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3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3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3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3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3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3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3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3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3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3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3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3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3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3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3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3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3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3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3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3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3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3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3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3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3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3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3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3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3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3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3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3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3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3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3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3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3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3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3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3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3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3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3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3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3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3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3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3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3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3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3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3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3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3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3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3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3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3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3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3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3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3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3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3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3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3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3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3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3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3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3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3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3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3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3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3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3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3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3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3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3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3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3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3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3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3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3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3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3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3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3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3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3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3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3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3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3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3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3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3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3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3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3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3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3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3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3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3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3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3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3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3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3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3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3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3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3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3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3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3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3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3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3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3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3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3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3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3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3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3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3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3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3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3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3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3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3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3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3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3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3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3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3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3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3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3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3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3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3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3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3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3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3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3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3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3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3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3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3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3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3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3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3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3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3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3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3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3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3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3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3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3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3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3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3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3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3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3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3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3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3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3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3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3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3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3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3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3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3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3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3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3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3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3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3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3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3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3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3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3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3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3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3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3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3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3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3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3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3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3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3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3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3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3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3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3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3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3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3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3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3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3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3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3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3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3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3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3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3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3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3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3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3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3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3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3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3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3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3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3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3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3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3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3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3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3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3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3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3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3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3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3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3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3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3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3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3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3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3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3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3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3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3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3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3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3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3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3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3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3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3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3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3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3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3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3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3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3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3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3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3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3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3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3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3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3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3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3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3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3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3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3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3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3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3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3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3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3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3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3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3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3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3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3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3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3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3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3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3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3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3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3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3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3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3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3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3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3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3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3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3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3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3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3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3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3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3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3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3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3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3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3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3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3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3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3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3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3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3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3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3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3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3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3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3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3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3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3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3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3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3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3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3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3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3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3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3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3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3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3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3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3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3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3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3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3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3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3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3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3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3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3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3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3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3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3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3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3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3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3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3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3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3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3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3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3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3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3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3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3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3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3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3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3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3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3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3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3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3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3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3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3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3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3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3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3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3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3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3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3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3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3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3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3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3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3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3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3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3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3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3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3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3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3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3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3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3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3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3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3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3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3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3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3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3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3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3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3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3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3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3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3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3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3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3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3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3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3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3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3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3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3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3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3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3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3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3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3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3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3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3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3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3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3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3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3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3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3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3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3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3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3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3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3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3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3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3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3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3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3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3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3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3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3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3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3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3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3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3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3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3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3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3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3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3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3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3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3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3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3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3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3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3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3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3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3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3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3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3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3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3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3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3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3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3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3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3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3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3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3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3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3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3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3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3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3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3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3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3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3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3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3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3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3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3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3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3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3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3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3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3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3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3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3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3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3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3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3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3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3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3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3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3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3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3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3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3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3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3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3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3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3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3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3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3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3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3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3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3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3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3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3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3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3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3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3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3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3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3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3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3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3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3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3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3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3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3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3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3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3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3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3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3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3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3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3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3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3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3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3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3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3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3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3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3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3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3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3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3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3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3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3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3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3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3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3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3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3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3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3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3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3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3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3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3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3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3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3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3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3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3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3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3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3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3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3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3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3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3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3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3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3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3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3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3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3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3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3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3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3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3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3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3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3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3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3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3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3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3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3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3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3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3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3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3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3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3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3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3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3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3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3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3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3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3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3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3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3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3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3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3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3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3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3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3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3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3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3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3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3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3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3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3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3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3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3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3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3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3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3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3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3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3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3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3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3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3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3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3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3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3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3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3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3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3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3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3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3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3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3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3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3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3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3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3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3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3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3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3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3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3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3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3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3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3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3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3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3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3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3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3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3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3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3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3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3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3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3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3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3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3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3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3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3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3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3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3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3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3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3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3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3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3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3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3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3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3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3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3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3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3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3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3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3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3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3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3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3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3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3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3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3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3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3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3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3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3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3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3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3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3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3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3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3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3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3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3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3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3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3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3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3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3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3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3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3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3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3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3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3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3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3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3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3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3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3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3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3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3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3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3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3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3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3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3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3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3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3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3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3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3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3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3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3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3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3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3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3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3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3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3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3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3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3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3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3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3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3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3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3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3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3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3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3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3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3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3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3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3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3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3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3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3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3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3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3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3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3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3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3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3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3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3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3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3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3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3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3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3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3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3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3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3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3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3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3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3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3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3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3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3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3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3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3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3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3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3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3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3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3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3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3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3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3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3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3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3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3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3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3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3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3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3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3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3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3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3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3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3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3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3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3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3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3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3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3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3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3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3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3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3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3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3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3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3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3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3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3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3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3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3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3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3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3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3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3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3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3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3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3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3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3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3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3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3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3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3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3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3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3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3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3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3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3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3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3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3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3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3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3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3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3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3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3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3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3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3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3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3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3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3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3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3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3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3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3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3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3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3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3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3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3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3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3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3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3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3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3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3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3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3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3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3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3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3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3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3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3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3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3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3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3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3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3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3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3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3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3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3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3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3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3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3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3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3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3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3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3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3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3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3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3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3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3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3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3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3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3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3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3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3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3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3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3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3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3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3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3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3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3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3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3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3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3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3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3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3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3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3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3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3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3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3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3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3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3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3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3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3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3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3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3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3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3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3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3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3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3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3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3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3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3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3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3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3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3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3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3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3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3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3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3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3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3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3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3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3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3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3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3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3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3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3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3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3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3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3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3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3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3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3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3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3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3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3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3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3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3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3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3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3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3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3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3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3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3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3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3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3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3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3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3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3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3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3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3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3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3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3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3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3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3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3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3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3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3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3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3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3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3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3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3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3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3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3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3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3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3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3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3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3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3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3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3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3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3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3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3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3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3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3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3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3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3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3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3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3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3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3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3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3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3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3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3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3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3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3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3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3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3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3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3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3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3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3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3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3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3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3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3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3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3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3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3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3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3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3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3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3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3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3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3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3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3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3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3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3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3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3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3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3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3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3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3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3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3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3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3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3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3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3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3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3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3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3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3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3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3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3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3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3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3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3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3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3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3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3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3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3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3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3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3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3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3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3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3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3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3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3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3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3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3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3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3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3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3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3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3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3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3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3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3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3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3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3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3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3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3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3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3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3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3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3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3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3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3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3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3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3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3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3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3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3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3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3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3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3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3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3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3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3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3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3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3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3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3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3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3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3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3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3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3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3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3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3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3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3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3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3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3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3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3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3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3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3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3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3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3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3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3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3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3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3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3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3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3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3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3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3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3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3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3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3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3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3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3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3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3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3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3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3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3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3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3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3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3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3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3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3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3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3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3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3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3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3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3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3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3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3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3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3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3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3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3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3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3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3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3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3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3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3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3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3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3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3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3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3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3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3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3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3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3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3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3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3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3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3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3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3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3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3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3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3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3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3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3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3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3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3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3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3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3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3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3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3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3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3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3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3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3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3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3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3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3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3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3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3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3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3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3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3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3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3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3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3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3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3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3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3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3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3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3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3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3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3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3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3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3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3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3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3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3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3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3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3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3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3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3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3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3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3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3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3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3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3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3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3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3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3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3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3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3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3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3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3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3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3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3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3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3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3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3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3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3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3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3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3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3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3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3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3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3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3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3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3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3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3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3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3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3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3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3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3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3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3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3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3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3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3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3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3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3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3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3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3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3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3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3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3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3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3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3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3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3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3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3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3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3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3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3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3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3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3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3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3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3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3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3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3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3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3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3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3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3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3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3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3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3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3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3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3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3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3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3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3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3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3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3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3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3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3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3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3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3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3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3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3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3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3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3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3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3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3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3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3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3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3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3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3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3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3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3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3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3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3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3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3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3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3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3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3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3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3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3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3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3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3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3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3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3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3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3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3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3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3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3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3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3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3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3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3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3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3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3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3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3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3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3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3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3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3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3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3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3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3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3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3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3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3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3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3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3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3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3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3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3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3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3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3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3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3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3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3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3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3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3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3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3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3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3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3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3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3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3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3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3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3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3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3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3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3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3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3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3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3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3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3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3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3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3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3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3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3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3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3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3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3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3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3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3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3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3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3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3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3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3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3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3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3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3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3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3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3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3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3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3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3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3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3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3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3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3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3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3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3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3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3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3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3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3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3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3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3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3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3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3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3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3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3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3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3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3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3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3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3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3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3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3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3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3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3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3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3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3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3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3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3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3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3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3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3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3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3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3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3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3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3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3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3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3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3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3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3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3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3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3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3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3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3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3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3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3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3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3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3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3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3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3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3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3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3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3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3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3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3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3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3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3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3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3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3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3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3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3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3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3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3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3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3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3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3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3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3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3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3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3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3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3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3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3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3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3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3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3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3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3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3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3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3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3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3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3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3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3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3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3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3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3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3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3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3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3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3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3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3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3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3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3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3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3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3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3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3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3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3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3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3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3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3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3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3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3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3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3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3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3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3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3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3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3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3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3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3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3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3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3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3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3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3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3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3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3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3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3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3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3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3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3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3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3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3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3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3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3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3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3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3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3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3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3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3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3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3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3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3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3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3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3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3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3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3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3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3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3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3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3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3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3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3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3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3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3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3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3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3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3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3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3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3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3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3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3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3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3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3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3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3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3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3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3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3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3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3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3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3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3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3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3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3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3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3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3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3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3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3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3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3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3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3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3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3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3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3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3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3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3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3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3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3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3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3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3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3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3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3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3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3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3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3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3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3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3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3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3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3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3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3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3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3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3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3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3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3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3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3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3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3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3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3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3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3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3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3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3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3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3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3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3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3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3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3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3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3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3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3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3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3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3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3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3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3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3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3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3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3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3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3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3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3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3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3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3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3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3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3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3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3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3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3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3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3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3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3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3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3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3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3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3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3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3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3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3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3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3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3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3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3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3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3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3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3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3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3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3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3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3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3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3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3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3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3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3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3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3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3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3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3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3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3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3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3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3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3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3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3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3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3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3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3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3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3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3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3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3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3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3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3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3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3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3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3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3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3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3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3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3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3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3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3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3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3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3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3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3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3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3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3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3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3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3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3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3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3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3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3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3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3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3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3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3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3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3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3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3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3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3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3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3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3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3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3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3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3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3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3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3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3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3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3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3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3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3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3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3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3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3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3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3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3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3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3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3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3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3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3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3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3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3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3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3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3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3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3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3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3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3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3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3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3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3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3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3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3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3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3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3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3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3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3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3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3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3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3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3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3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3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3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3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3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3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3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3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3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3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3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3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3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3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3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3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3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3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3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3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3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3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3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3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3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3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3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3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3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3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3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3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3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3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3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3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3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3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3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3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3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3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3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3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3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3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3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3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3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3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3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3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3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3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3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3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3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3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3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3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3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3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3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3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3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3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3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3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3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3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3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3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3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3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3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3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3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3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3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3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3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3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3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3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3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3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3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3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3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3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3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3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3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3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3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3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3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3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3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3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3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3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3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3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3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3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3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3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3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3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3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3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3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3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3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3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3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3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3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3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3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3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3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3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3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3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3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3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3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3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3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3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3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3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3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3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3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3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3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3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3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3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3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3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3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3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3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3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3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3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3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3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3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3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3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3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3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3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3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3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3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3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3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3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3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3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3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3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3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3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3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3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3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3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3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3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3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3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3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3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3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3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3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3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3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3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3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3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3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3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3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3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3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3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3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3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3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3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3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3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3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3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3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3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3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3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3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3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3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3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3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3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3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3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3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3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3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3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3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3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3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3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3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3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3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3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3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3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3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3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3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3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3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3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3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3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3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3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3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3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3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3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3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3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3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3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3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3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3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3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3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3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3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3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3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3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3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3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3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3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3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3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3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3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3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3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3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3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3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3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3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3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3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3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3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3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3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3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3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3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3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3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3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3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3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3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3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3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3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3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3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3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3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3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3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3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3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3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3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3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3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3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3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3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3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3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3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3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3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3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3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3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3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3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3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3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3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3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3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3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3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3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3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3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3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3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3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3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3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3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3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3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3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3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3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3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3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3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3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3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3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3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3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3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3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3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3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3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3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3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3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3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3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3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3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3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3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3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3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3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3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3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3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3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3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3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3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3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3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3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3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3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3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3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3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3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3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3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3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3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3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3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3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3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3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3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3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3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3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3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3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3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3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3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3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3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3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3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3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3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3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3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3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3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3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3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3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3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3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3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3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3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3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3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3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3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3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3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3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3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3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3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3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3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3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3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3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3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3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3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3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3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3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3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3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3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3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3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3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3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3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3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3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3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3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3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3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3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3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3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3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3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3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3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3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3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3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3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3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3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3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3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3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3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3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3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3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3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3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3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3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3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3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3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3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3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3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3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3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PVukJs82SYBl6YQE1ARLfbRlI8VNAJh1LNdO42WSasr2B1bjfXqdADRijFJMoa48J4p6KdMUDDWUYfitqdvZRw==" saltValue="0HcszC67jo+pGGspDoUqag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Kelly Jenkins</cp:lastModifiedBy>
  <cp:lastPrinted>2019-01-02T20:12:17Z</cp:lastPrinted>
  <dcterms:created xsi:type="dcterms:W3CDTF">2017-12-11T13:11:46Z</dcterms:created>
  <dcterms:modified xsi:type="dcterms:W3CDTF">2026-03-30T20:31:35Z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  <property fmtid="{D5CDD505-2E9C-101B-9397-08002B2CF9AE}" pid="9" name="ESRI_WORKBOOK_ID">
    <vt:lpwstr>5842d348403e46cab70060b2a9628edc</vt:lpwstr>
  </property>
</Properties>
</file>